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 windowWidth="21015" windowHeight="9990"/>
  </bookViews>
  <sheets>
    <sheet name="1010" sheetId="1" r:id="rId1"/>
    <sheet name="1021" sheetId="2" r:id="rId2"/>
    <sheet name="1023" sheetId="4" r:id="rId3"/>
    <sheet name="1070" sheetId="8" r:id="rId4"/>
    <sheet name="1091" sheetId="9" r:id="rId5"/>
    <sheet name="1151" sheetId="14" r:id="rId6"/>
  </sheets>
  <definedNames>
    <definedName name="_xlnm.Print_Area" localSheetId="0">'1010'!$A$1:$G$85</definedName>
    <definedName name="_xlnm.Print_Area" localSheetId="1">'1021'!$A$1:$G$104</definedName>
    <definedName name="_xlnm.Print_Area" localSheetId="2">'1023'!$A$1:$G$77</definedName>
    <definedName name="_xlnm.Print_Area" localSheetId="3">'1070'!$A$1:$G$90</definedName>
    <definedName name="_xlnm.Print_Area" localSheetId="4">'1091'!$A$1:$G$91</definedName>
    <definedName name="_xlnm.Print_Area" localSheetId="5">'1151'!$A$1:$G$70</definedName>
  </definedNames>
  <calcPr calcId="124519"/>
</workbook>
</file>

<file path=xl/calcChain.xml><?xml version="1.0" encoding="utf-8"?>
<calcChain xmlns="http://schemas.openxmlformats.org/spreadsheetml/2006/main">
  <c r="G58" i="14"/>
  <c r="I70" i="2"/>
  <c r="I71" s="1"/>
  <c r="H71"/>
  <c r="H70"/>
  <c r="F71"/>
  <c r="F70"/>
  <c r="F90"/>
  <c r="F36" i="1"/>
  <c r="F40" i="2"/>
  <c r="F42"/>
  <c r="F67" i="8"/>
  <c r="F38"/>
  <c r="F37" i="9"/>
  <c r="F58" i="14"/>
  <c r="F69" i="1"/>
  <c r="E67" i="8"/>
  <c r="E68"/>
  <c r="F38" i="9" l="1"/>
  <c r="E58" i="14"/>
  <c r="E45" i="9" l="1"/>
  <c r="F74" i="8"/>
  <c r="G74" s="1"/>
  <c r="G80"/>
  <c r="G76"/>
  <c r="E64"/>
  <c r="E47"/>
  <c r="F65" i="4"/>
  <c r="E49"/>
  <c r="E72" i="2"/>
  <c r="E73"/>
  <c r="F78" i="8" l="1"/>
  <c r="G78" s="1"/>
  <c r="E49" i="2"/>
  <c r="F63" i="1" l="1"/>
  <c r="E63"/>
  <c r="E45"/>
  <c r="G60" i="14" l="1"/>
  <c r="G56"/>
  <c r="G54"/>
  <c r="E54"/>
  <c r="G53"/>
  <c r="G52"/>
  <c r="G51"/>
  <c r="F44"/>
  <c r="E44"/>
  <c r="G43"/>
  <c r="G44" s="1"/>
  <c r="F37"/>
  <c r="E37"/>
  <c r="G36"/>
  <c r="G35"/>
  <c r="F75" i="9"/>
  <c r="F79" s="1"/>
  <c r="G79" s="1"/>
  <c r="G81"/>
  <c r="G77"/>
  <c r="G72"/>
  <c r="G71"/>
  <c r="G69"/>
  <c r="G67"/>
  <c r="G66"/>
  <c r="G65"/>
  <c r="G64"/>
  <c r="G63"/>
  <c r="G62"/>
  <c r="G61"/>
  <c r="F59"/>
  <c r="E59"/>
  <c r="G59" s="1"/>
  <c r="G58"/>
  <c r="G57"/>
  <c r="G56"/>
  <c r="G55"/>
  <c r="G54"/>
  <c r="F46"/>
  <c r="E46"/>
  <c r="G45"/>
  <c r="F39"/>
  <c r="E39"/>
  <c r="G38"/>
  <c r="G37"/>
  <c r="H69" s="1"/>
  <c r="F68" i="8"/>
  <c r="G67"/>
  <c r="G71"/>
  <c r="G70"/>
  <c r="G65"/>
  <c r="G64"/>
  <c r="G63"/>
  <c r="G62"/>
  <c r="G59"/>
  <c r="G58"/>
  <c r="G57"/>
  <c r="E60"/>
  <c r="G60" s="1"/>
  <c r="G55"/>
  <c r="F48"/>
  <c r="E48"/>
  <c r="G47"/>
  <c r="G46"/>
  <c r="F40"/>
  <c r="E40"/>
  <c r="G39"/>
  <c r="G38"/>
  <c r="E65" i="4"/>
  <c r="G68"/>
  <c r="E66"/>
  <c r="G66" s="1"/>
  <c r="G65"/>
  <c r="G63"/>
  <c r="E61"/>
  <c r="G60"/>
  <c r="G59"/>
  <c r="G61" s="1"/>
  <c r="G58"/>
  <c r="G57"/>
  <c r="F51"/>
  <c r="E51"/>
  <c r="G50"/>
  <c r="G49"/>
  <c r="G51" s="1"/>
  <c r="F43"/>
  <c r="E43"/>
  <c r="G42"/>
  <c r="G41"/>
  <c r="G40"/>
  <c r="F88" i="2"/>
  <c r="F79"/>
  <c r="G94"/>
  <c r="G90"/>
  <c r="F92"/>
  <c r="G92" s="1"/>
  <c r="G85"/>
  <c r="G81"/>
  <c r="F83"/>
  <c r="G83" s="1"/>
  <c r="G76"/>
  <c r="G75"/>
  <c r="G73"/>
  <c r="G72"/>
  <c r="G71"/>
  <c r="G70"/>
  <c r="G68"/>
  <c r="G67"/>
  <c r="E65"/>
  <c r="G64"/>
  <c r="G63"/>
  <c r="G62"/>
  <c r="G61"/>
  <c r="G60"/>
  <c r="G59"/>
  <c r="G58"/>
  <c r="E58"/>
  <c r="F51"/>
  <c r="E51"/>
  <c r="G50"/>
  <c r="F43"/>
  <c r="E43"/>
  <c r="G42"/>
  <c r="G49"/>
  <c r="G51" s="1"/>
  <c r="G41"/>
  <c r="G40"/>
  <c r="G75" i="1"/>
  <c r="G71"/>
  <c r="F73"/>
  <c r="G73" s="1"/>
  <c r="G66"/>
  <c r="E64"/>
  <c r="G64" s="1"/>
  <c r="G61"/>
  <c r="E59"/>
  <c r="G59" s="1"/>
  <c r="G58"/>
  <c r="G57"/>
  <c r="G56"/>
  <c r="G55"/>
  <c r="G54"/>
  <c r="G53"/>
  <c r="G45"/>
  <c r="F46"/>
  <c r="G46"/>
  <c r="E46"/>
  <c r="G37"/>
  <c r="G36"/>
  <c r="F38"/>
  <c r="E38"/>
  <c r="G65" i="2" l="1"/>
  <c r="G37" i="14"/>
  <c r="G75" i="9"/>
  <c r="G39"/>
  <c r="G46"/>
  <c r="G68" i="8"/>
  <c r="G56"/>
  <c r="G40"/>
  <c r="G48"/>
  <c r="G43" i="4"/>
  <c r="G79" i="2"/>
  <c r="G88"/>
  <c r="G43"/>
  <c r="G38" i="1"/>
  <c r="G63"/>
  <c r="G69"/>
</calcChain>
</file>

<file path=xl/sharedStrings.xml><?xml version="1.0" encoding="utf-8"?>
<sst xmlns="http://schemas.openxmlformats.org/spreadsheetml/2006/main" count="920" uniqueCount="231">
  <si>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</si>
  <si>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</si>
  <si>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</si>
  <si>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(найменування головного розпорядника коштів місцевого бюджету)</t>
  </si>
  <si>
    <t>Паспорт</t>
  </si>
  <si>
    <t xml:space="preserve">1. </t>
  </si>
  <si>
    <t>(код Типової відомчої класифікації видатків та кредитування місцевого бюджету)</t>
  </si>
  <si>
    <t>(код за ЄДРПОУ)</t>
  </si>
  <si>
    <t xml:space="preserve">2. </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</si>
  <si>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</si>
  <si>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</si>
  <si>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</si>
  <si>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</si>
  <si>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</si>
  <si>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</si>
  <si>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</si>
  <si>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</si>
  <si>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N з/п</t>
  </si>
  <si>
    <t>Ціль державної політики</t>
  </si>
  <si>
    <t>Завдання</t>
  </si>
  <si>
    <t>Напрями використання бюджетних коштів</t>
  </si>
  <si>
    <t>гривень</t>
  </si>
  <si>
    <t>Загальний фонд</t>
  </si>
  <si>
    <t>Спеціальний фонд</t>
  </si>
  <si>
    <t>Усього</t>
  </si>
  <si>
    <t>(грн)</t>
  </si>
  <si>
    <t>Найменування місцевої / регіональної програми</t>
  </si>
  <si>
    <t>Показник</t>
  </si>
  <si>
    <t>Одиниця виміру</t>
  </si>
  <si>
    <t>Джерело інформації</t>
  </si>
  <si>
    <t>затрат</t>
  </si>
  <si>
    <t>продукту</t>
  </si>
  <si>
    <t>ефективності</t>
  </si>
  <si>
    <t>якості</t>
  </si>
  <si>
    <t>(підпис)</t>
  </si>
  <si>
    <t>(ініціали/ініціал, прізвище)</t>
  </si>
  <si>
    <t>ПОГОДЖЕНО:</t>
  </si>
  <si>
    <t>Дата погодження</t>
  </si>
  <si>
    <t>М. П.</t>
  </si>
  <si>
    <t>бюджетної програми місцевого бюджету на 2021 рік</t>
  </si>
  <si>
    <t>Управління освіти і науки Полтавської міської ради</t>
  </si>
  <si>
    <t>0600000</t>
  </si>
  <si>
    <t>02145725</t>
  </si>
  <si>
    <t>0610000</t>
  </si>
  <si>
    <t>0611010</t>
  </si>
  <si>
    <t>0910</t>
  </si>
  <si>
    <t>Надання дошкільної освіти</t>
  </si>
  <si>
    <t>16570000000</t>
  </si>
  <si>
    <t>Конституція України (Закон від 28.06.1996 №254/96 зі змінами), Бюджетний кодекс України (Закон від 08.07.2010р.№2456-VI зі змінами, Закон України "Про Державний бюджет України на 2021 рік" від 15.12.2020р. №1082-IХ, Закон України "Про освіту" від 05.09.2017р.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Рішення позачергової другої сесії Полтавської міської ради восьмого скликання від 29.01.2021 року "Про бюджет Полтавської територіальної громади на 2021 рік", Закон України  "Про дошкільну освіту" від 11.07.2001р. №2628-ІІІ (зі змінами), Комплексна програма розвитку освітньої галузі Полтавської міської територіальної громади на 2021 рік (зі змінами)</t>
  </si>
  <si>
    <t xml:space="preserve">5. Підстави для виконання бюджетної програми: </t>
  </si>
  <si>
    <t>6. Цілі державної політики, на досягнення яких спрямована реалізація бюджетної програми</t>
  </si>
  <si>
    <t>Надання всебічної допомоги сім'ї у розвитку, вихованні на навчанні дитини</t>
  </si>
  <si>
    <t>Забезпечення доступность і безоплатность дошкільної освіти в комунальних закладах дошкільної освіти у межах державних вимог до змісту, рівня й обсягу дошкільної освіти (Базового компонента дошкільної освіти) та обов'язкову дошкільну освіту дітей старшого дошкільного віку</t>
  </si>
  <si>
    <t>8. Завдання бюджетної програми</t>
  </si>
  <si>
    <t>7. Мета бюджетної програми:</t>
  </si>
  <si>
    <t>Надання дошкільної освіти дошкільними навчальними закладами</t>
  </si>
  <si>
    <t xml:space="preserve">Забезпечити створення належних умов для надання на належному рівні дошкільної освіти та виховання дітей </t>
  </si>
  <si>
    <t>Капітальний ремонт приміщень навчальних закладів</t>
  </si>
  <si>
    <t>9. Напрями використання бюджетних коштів</t>
  </si>
  <si>
    <t>10. Перелік місцевих / регіональних програм, що виконуються у складі бюджетної програми:</t>
  </si>
  <si>
    <t>Заступник начальника Управління освіти і науки Полтавської міської ради з фінансово-економічних питань</t>
  </si>
  <si>
    <t>О.В. Кісільова</t>
  </si>
  <si>
    <t xml:space="preserve">Заступник начальника бюджетно-фінансового управління виконавчого комітету Полтавської міської ради з питань бюджету </t>
  </si>
  <si>
    <t>О.М. Грицай</t>
  </si>
  <si>
    <t>Комплексна програма розвитку освітньої галузі Полтавської міської територіальної громади на 2021 рік</t>
  </si>
  <si>
    <r>
      <t xml:space="preserve">Завдання 1. </t>
    </r>
    <r>
      <rPr>
        <sz val="10"/>
        <color indexed="8"/>
        <rFont val="Times New Roman"/>
        <family val="1"/>
        <charset val="204"/>
      </rPr>
      <t xml:space="preserve">Забезпечити створення належних умов для надання на належному рівні дошкільної освіти та виховання дітей </t>
    </r>
  </si>
  <si>
    <t>1.1</t>
  </si>
  <si>
    <t xml:space="preserve"> затрат</t>
  </si>
  <si>
    <t>кількість ДНЗ</t>
  </si>
  <si>
    <t>од.</t>
  </si>
  <si>
    <t>рішення ВК ПМР, ф.85-к</t>
  </si>
  <si>
    <t>кількість груп</t>
  </si>
  <si>
    <t>середньорічне число посадових окладів (ставок) педагогічного персоналу</t>
  </si>
  <si>
    <t>шт.од.</t>
  </si>
  <si>
    <t xml:space="preserve">штатний розпис </t>
  </si>
  <si>
    <t>середньорічне число штатних одиниць адмінперсоналу, за умовами оплати відненсених до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</si>
  <si>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</si>
  <si>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</si>
  <si>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</si>
  <si>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ставок</t>
  </si>
  <si>
    <t>1.2</t>
  </si>
  <si>
    <t>кількість вихованців (дітей)</t>
  </si>
  <si>
    <t>осіб</t>
  </si>
  <si>
    <t>ф.85-к</t>
  </si>
  <si>
    <t>1.3</t>
  </si>
  <si>
    <t xml:space="preserve">витрати на 1 вихованця (дитину) </t>
  </si>
  <si>
    <t>грн.</t>
  </si>
  <si>
    <t>розрахунково</t>
  </si>
  <si>
    <t>діто/дні відвідування  вихованцями (дітьми)</t>
  </si>
  <si>
    <t>діт./дн./тис.</t>
  </si>
  <si>
    <t>табель обліку щоденного відвідування дітей дошкільного віку, розрахунок до кошторису</t>
  </si>
  <si>
    <t>1.4</t>
  </si>
  <si>
    <t>кількість днів відвідування  вихованцями (дітьми)</t>
  </si>
  <si>
    <t>дн./на 1 дитину</t>
  </si>
  <si>
    <r>
      <rPr>
        <b/>
        <sz val="10"/>
        <color indexed="8"/>
        <rFont val="Times New Roman"/>
        <family val="1"/>
        <charset val="204"/>
      </rPr>
      <t>Завдання 2.</t>
    </r>
    <r>
      <rPr>
        <sz val="10"/>
        <color indexed="8"/>
        <rFont val="Times New Roman"/>
        <family val="1"/>
        <charset val="204"/>
      </rPr>
      <t xml:space="preserve"> Капітальний ремонт приміщень навчальних закладів</t>
    </r>
  </si>
  <si>
    <t>2.1</t>
  </si>
  <si>
    <t>обсяг видатків</t>
  </si>
  <si>
    <t>Кошторис програм на 2021 рік, рішення сесії</t>
  </si>
  <si>
    <t>2.2</t>
  </si>
  <si>
    <t>кількість об'єктів, які планується відремонтувати</t>
  </si>
  <si>
    <t>розрахунки до кошторису</t>
  </si>
  <si>
    <t>2.3</t>
  </si>
  <si>
    <t>середня вартість витрат на ремонт 1 об'єкту</t>
  </si>
  <si>
    <t>2.4</t>
  </si>
  <si>
    <t>рівень готовності відремонтованих об'єктів (прогнозні дані)</t>
  </si>
  <si>
    <t>%</t>
  </si>
  <si>
    <t>Надання загальної середньої освіти закладами загальної середньої освіти</t>
  </si>
  <si>
    <t>1021</t>
  </si>
  <si>
    <t>0611021</t>
  </si>
  <si>
    <t>0921</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</si>
  <si>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2021 рік" від 15.12.2020р. №1082-IХ, Закон України "Про освіту" від 5.09.2017р. №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Закон України "Про дошкільну освіту" від 11.07.2001р. №2628-ІІІ зі змінами,  Закон України про загальну середню освіту" від 13.05.1999 р. №651-ХІV зі змінами, Закон України "Про охорону дитинства" від 26.04.2001р. №2402-ІІІ зі змінами, Закон України №375-VI від 04.09.2008р. "Про оздоровлення  та відпочинок дітей" зі  змінами, Закон України №966-IV від 19.06.2003 року "Про соціальні послуги"( зі змінами), Постанова КМУ від 04.04.2018р. № 237 "Деякі питання надання освітньої субвенції з державного бюджету місцевим бюджетам на забезпечення якісної, сучасної та доступної загальної середньої освіти "Нова українська школа", Рішення позачергової другої сесії Полтавської міської ради восьмого скликання від 29.01.2021 року "Про бюджет Полтавської територіальної громади на 2021 рік"(зі змінами), Комплексна програма розвитку освітньої галузі Полтавської міської територіальної громади на 2021 рік., Міська програма оздоровлення та відпочинку дітей м. Полтава на 2019-2023 роки</t>
  </si>
  <si>
    <t>Забезпечення якості освіти та якості освітньої діяльності</t>
  </si>
  <si>
    <t>Забезпечення рівного доступу до освіти без дискримінації за будь-якими ознаками, у тому числі за ознакою інвалідності</t>
  </si>
  <si>
    <t>Розвиток інклюзивного освітнього середовища, у тому числі у закладах освіти, найбільш доступних і наближених до місця проживання осіб з особливими освітніми потребами</t>
  </si>
  <si>
    <t>Єдність навчання, виховання та розвитку</t>
  </si>
  <si>
    <t xml:space="preserve"> Забезпечення надання послуг з загальної середньої освіти в загальноосвітніх закладах</t>
  </si>
  <si>
    <t>Забезпечити  надання  послуг з загальної середньої освіти в загальноосвітніх закладах</t>
  </si>
  <si>
    <t>Придбання предметів довгострокового користування</t>
  </si>
  <si>
    <t>Міська програма оздоровлення та відпочинку дітей м. Полтава на 2019-2023 роки</t>
  </si>
  <si>
    <t>кількість закладів комунальної форми власності</t>
  </si>
  <si>
    <t>рішення ВК ПМР, ф.85-к, статистична звітність 76-РВК, ЗНЗ 2</t>
  </si>
  <si>
    <t>кількість класів у закладах комунальної форми власності</t>
  </si>
  <si>
    <t>кількість груп у закладах комунальної форми власності</t>
  </si>
  <si>
    <t>середньорічне число посадових окладів (ставок) педагогічного персоналу у закладах комунальної форми власності</t>
  </si>
  <si>
    <t>середньорічне число штатних одиниць адмінперсоналу, за умовами оплати відненсених до педагогічного персоналу у закладах комунальної форми власності</t>
  </si>
  <si>
    <t>середньорічне число штатних одиниць спеціалістів у закладах комунальної форми власності</t>
  </si>
  <si>
    <t>середньорічне число штатних одиниць робітників у закладах комунальної форми власності</t>
  </si>
  <si>
    <t>кількість учнів закладів комунальної форми власності</t>
  </si>
  <si>
    <t>статистична звітність 76-РВК, ЗНЗ 2</t>
  </si>
  <si>
    <t>витрати на 1 учня закладу комунальної форми власності</t>
  </si>
  <si>
    <t>витрати на 1 вихованця (дитини)</t>
  </si>
  <si>
    <t>діто-дні відвідування учнями</t>
  </si>
  <si>
    <t>діт/дн./тис.</t>
  </si>
  <si>
    <t>табель обліку відвідування учнів, розрахунок до кошторису</t>
  </si>
  <si>
    <t>діто-дні відвідування вихованцями (дітьми)</t>
  </si>
  <si>
    <t>табель обліку щоденного відвідування дітей дошкільного віку , розрахунок до кошторису</t>
  </si>
  <si>
    <t>кількість днів відвідування учнями</t>
  </si>
  <si>
    <t>дн./на 1 учня</t>
  </si>
  <si>
    <t>кількість днів відвідування вихованцями (дітьми)</t>
  </si>
  <si>
    <t>3.1</t>
  </si>
  <si>
    <t>рішення сесії</t>
  </si>
  <si>
    <t>3.2</t>
  </si>
  <si>
    <t>кількість об'єктів, які планується придбати</t>
  </si>
  <si>
    <t>3.3</t>
  </si>
  <si>
    <t>середня вартість витрат на придбання 1 предмету</t>
  </si>
  <si>
    <t>3.4</t>
  </si>
  <si>
    <t>відсоток забезпеченості обладнанням</t>
  </si>
  <si>
    <r>
      <rPr>
        <b/>
        <sz val="11"/>
        <color indexed="8"/>
        <rFont val="Times New Roman"/>
        <family val="1"/>
        <charset val="204"/>
      </rPr>
      <t>Завдання 1.</t>
    </r>
    <r>
      <rPr>
        <sz val="11"/>
        <color indexed="8"/>
        <rFont val="Times New Roman"/>
        <family val="1"/>
        <charset val="204"/>
      </rPr>
      <t xml:space="preserve"> Забезпечити  надання  послуг з загальної середньої освіти в загальноосвітніх закладах</t>
    </r>
  </si>
  <si>
    <r>
      <rPr>
        <b/>
        <sz val="10"/>
        <color indexed="8"/>
        <rFont val="Times New Roman"/>
        <family val="1"/>
        <charset val="204"/>
      </rPr>
      <t>Завдання 3.</t>
    </r>
    <r>
      <rPr>
        <sz val="10"/>
        <color indexed="8"/>
        <rFont val="Times New Roman"/>
        <family val="1"/>
        <charset val="204"/>
      </rPr>
      <t xml:space="preserve"> Придбання предметів довгострокового користування</t>
    </r>
  </si>
  <si>
    <t>0922</t>
  </si>
  <si>
    <t>кількість закладів</t>
  </si>
  <si>
    <t>витрати на 1 учня</t>
  </si>
  <si>
    <t>0611023</t>
  </si>
  <si>
    <t>1023</t>
  </si>
  <si>
    <t>Надання загальної середньої освіти спеціалізованими закладами загальної середньої освіти</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</si>
  <si>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2021 рік" від 15.12.2020р. №1082-IХ, Закон України "Про освіту" від 5.09.2017р. №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Закон України про загальну середню освіту" від 13.05.1999 р. №651-ХІV зі змінами, Закон України "Про охорону дитинства" від 26.04.2001р. №2402-ІІІ зі змінами, Закон України №375-VI від 04.09.2008р. "Про оздоровлення  та відпочинок дітей" зі  змінами, Закон України №966-IV від 19.06.2003 року "Про соціальні послуги"( зі змінами), Постанова КМУ від 04.04.2018р. № 237 "Деякі питання надання освітньої субвенції з державного бюджету місцевим бюджетам на забезпечення якісної, сучасної та доступної загальної середньої освіти "Нова українська школа", Рішення позачергової другої сесії Полтавської міської ради восьмого скликання від 29.01.2021 року "Про бюджет Полтавської територіальної громади на 2021 рік"(зі змінами), Комплексна програма розвитку освітньої галузі Полтавської міської територіальної громади на 2021 рік, Міська програма оздоровлення та відпочинку дітей м. Полтава на 2019-2023 роки</t>
  </si>
  <si>
    <r>
      <t xml:space="preserve">7. Мета бюджетної програми:       </t>
    </r>
    <r>
      <rPr>
        <sz val="11"/>
        <color theme="1"/>
        <rFont val="Times New Roman"/>
        <family val="1"/>
        <charset val="204"/>
      </rPr>
      <t xml:space="preserve"> Забезпечення надання послуг з загальної середньої освіти в спеціалізованих загальноосвітніх закладах</t>
    </r>
  </si>
  <si>
    <t>Забезпечити  надання  послуг з загальної середньої освіти в спеціалізованих загальноосвітніх закладах</t>
  </si>
  <si>
    <r>
      <rPr>
        <b/>
        <sz val="9"/>
        <color indexed="8"/>
        <rFont val="Times New Roman"/>
        <family val="1"/>
        <charset val="204"/>
      </rPr>
      <t>Завдання 1.</t>
    </r>
    <r>
      <rPr>
        <sz val="9"/>
        <color indexed="8"/>
        <rFont val="Times New Roman"/>
        <family val="1"/>
        <charset val="204"/>
      </rPr>
      <t xml:space="preserve"> Забезпечити  надання  послуг з загальної середньої освіти в спеціалізованих  загальноосвітніх закладах</t>
    </r>
  </si>
  <si>
    <t>Надання позашкільної освіти закладами позашкільної освіти, заходи із позашкільної роботи з дітьми</t>
  </si>
  <si>
    <t>0960</t>
  </si>
  <si>
    <t>0611070</t>
  </si>
  <si>
    <t>1070</t>
  </si>
  <si>
    <t xml:space="preserve">Конституція України (Закон від 28.06.1996 №254/96 зі змінами), Бюджетний кодекс України (Закон від 08.07.2010р.№2456-VI змінами, Закон України "Про Державний бюджет України на 2021 рік" від 15.12.2020р. №1082-IХ, Закон України "Про освіту" від 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№836(зі змінами), Рішення позачергової другої сесії Полтавської міської ради восьмого скликання від 29.01.2021 року "Про бюджет Полтавської територіальної громади на 2021 рік"(зі змінами), Закон України №375-VI від 04.09.2008р."Про оздоровлення та відпочинок дітей" зі змінами, Закон України "Про позашкільну освіту" від 22.06.2000р.№1841-ІІІ зі змінами, Комплексна програма розвитку освітньої галузі Полтавської міської територіальної громади на 2021 рік,  Міська програма оздоровлення та відпочинку дітей м. Полтава на 2019-2023 роки, Програма соціального забезпечення та соціального захисту населення Полтавської міської територіальної громади „Турбота” на 2021 рік </t>
  </si>
  <si>
    <t>Реалізація державної політики щодо доступності та якості послуг з оздоровлення та відпочинку дітей</t>
  </si>
  <si>
    <t>Створення умов для здобуття вихованцями, учнями і слухачами позашкільної освіти</t>
  </si>
  <si>
    <t xml:space="preserve"> Залучення та забезпечення надання  належних умов виховання дітей в умовах позашкільної освіти</t>
  </si>
  <si>
    <t>Забезпечити залучення та надання  належних умов виховання дітей в умовах позашкільної освіти</t>
  </si>
  <si>
    <t xml:space="preserve">Програма соціального забезпечення та соціального захисту населення Полтавської міської територіальної громади "Турбота" на 2021 рік </t>
  </si>
  <si>
    <r>
      <rPr>
        <b/>
        <sz val="8"/>
        <color indexed="8"/>
        <rFont val="Times New Roman"/>
        <family val="1"/>
        <charset val="204"/>
      </rPr>
      <t>Завдання 1.</t>
    </r>
    <r>
      <rPr>
        <sz val="8"/>
        <color indexed="8"/>
        <rFont val="Times New Roman"/>
        <family val="1"/>
        <charset val="204"/>
      </rPr>
      <t xml:space="preserve"> Забезпечити залучення та надання  належних умов виховання дітей в умовах позашкільної освіти</t>
    </r>
  </si>
  <si>
    <t xml:space="preserve">рішення ВК ПМР </t>
  </si>
  <si>
    <t>кількість дітей, які отримують позашкільну освіту</t>
  </si>
  <si>
    <t>мережа закладів</t>
  </si>
  <si>
    <t>кількість дівчат, які отримують позашкільну освіту</t>
  </si>
  <si>
    <t>кількість хлопців, які отримують позашкільну освіту</t>
  </si>
  <si>
    <t>кількість путівок, яку планується придбати</t>
  </si>
  <si>
    <t>шт.</t>
  </si>
  <si>
    <t>розрахунок до програми</t>
  </si>
  <si>
    <t>витрати на 1 дитину, яка отримує позашкільну освіту</t>
  </si>
  <si>
    <t>витрати на 1 дитину, яка буде оздоровлена</t>
  </si>
  <si>
    <t>відсоток дітей, які будуть оздоровлені</t>
  </si>
  <si>
    <t>відсоток дітей, які отримають позашкільну освіту</t>
  </si>
  <si>
    <t>Підготовка кадрів закладами професійної (професійно-технічної) освіти та іншими закладами освіти за рахунок коштів місцевого бюджету</t>
  </si>
  <si>
    <t>0930</t>
  </si>
  <si>
    <t>0611091</t>
  </si>
  <si>
    <t>1091</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</si>
  <si>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2021 рік" від 15.12.2020р. №1082-IХ, Закон України "Про освіту" від 5.09.2017р. №2145-VII Iзі змінами,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№836(зі змінами), Рішення позачергової другої сесії Полтавської міської ради восьмого скликання від 29.01.2021 року "Про бюджет Полтавської територіальної громади на 2021 рік"(зі змінами), Закон України "Про професійно-технічну освіту"від 10.02.1998 №103/98 - ВР, Закон України "Про забезпечення організаційно-правових умов оціального захисту дітей-сиріт та дітей, позбавлених батьківського піклування" від 13.01.2005 №2342-ІV, Постанова  Кабінету Міністрів України від 05.04.1994 №226 "Про поліпшення виховання, навчання, соціального захисту та матеріального забезпечення дітей-сиріт та дітей, позбавлених батьківського піклування", Постанова  Кабінету Міністрів України "Питання стипендіального забезпечення" від 12.07.2004 №882 зі змінами, Постанова  Кабінету Міністрів України "Питання діяльності органів опіки та піклування, пов'язаної із захистом прав дитини"від 24.09.2008 №866, Наказ МОН від 17.11.2003 №763 "Про затвердження норм матеріального та нормативів фінансового забезпечення дітей-сиріт та дітей, позбавлених батьківського піклування, а також вихованців шкіл-інтернатів", Комплексна програма розвитку освітньої галузі Полтавської міської територіальної громади на 2021 рік</t>
  </si>
  <si>
    <t>Задоволення потреб економіки країна у кваліфікованих і конкуретноспроможних на ринку праці робітників</t>
  </si>
  <si>
    <t>Сприяння в реалізації державної політики зайнятості населення</t>
  </si>
  <si>
    <t xml:space="preserve"> Створення умов для професійної самореалізації особистості та забезпечення потреб суспільства і держави у кваліфікованих робітниках</t>
  </si>
  <si>
    <t>Забезпечити підготовку кваліфікованих робітничих кадрів для потреб суспільства і держави</t>
  </si>
  <si>
    <r>
      <t xml:space="preserve">Завдання 1. </t>
    </r>
    <r>
      <rPr>
        <sz val="10"/>
        <color indexed="8"/>
        <rFont val="Times New Roman"/>
        <family val="1"/>
        <charset val="204"/>
      </rPr>
      <t>Забезпечити підготовку кваліфікованих робітничих кадрів для потреб суспільства і держави</t>
    </r>
  </si>
  <si>
    <t>х</t>
  </si>
  <si>
    <t>рішення МВК</t>
  </si>
  <si>
    <t>середньорічне число посадових окладів(ставок) педагогічного персоналу</t>
  </si>
  <si>
    <t xml:space="preserve">кількість учнів </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</si>
  <si>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</si>
  <si>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</si>
  <si>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 xml:space="preserve"> 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працевлаштуванні</t>
  </si>
  <si>
    <t xml:space="preserve"> 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</si>
  <si>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 xml:space="preserve">кількість випускників </t>
  </si>
  <si>
    <t>кількість випускників, які будуть працевлаштовані</t>
  </si>
  <si>
    <t>відсоток учнів, які отримують відповідний документ про освіту</t>
  </si>
  <si>
    <t>відсоток працевлаштованих випускників</t>
  </si>
  <si>
    <t>спец</t>
  </si>
  <si>
    <r>
      <rPr>
        <b/>
        <sz val="10"/>
        <color indexed="8"/>
        <rFont val="Times New Roman"/>
        <family val="1"/>
        <charset val="204"/>
      </rPr>
      <t>Завдання 2.</t>
    </r>
    <r>
      <rPr>
        <sz val="10"/>
        <color indexed="8"/>
        <rFont val="Times New Roman"/>
        <family val="1"/>
        <charset val="204"/>
      </rPr>
      <t xml:space="preserve"> Придбання предметів довгострокового користування</t>
    </r>
  </si>
  <si>
    <t>0990</t>
  </si>
  <si>
    <t>розрахунок</t>
  </si>
  <si>
    <t>0611151</t>
  </si>
  <si>
    <t>1151</t>
  </si>
  <si>
    <t>Забезпечення діяльності інклюзивно-ресурсних центрів за рахунок коштів місцевого бюджету</t>
  </si>
  <si>
    <t>Конституція України (Закон від 28.06.1996 №254/96 зі змінами), Бюджетний кодекс України (Закон від 08.07.2010р. №2456-VI змінами, Закон України "Про Державний бюджет України на 2021 рік" від 15.12.2020р. №1082-IХ, Закон України "Про освіту" від 05.09.2017р. №2145-VIII, Закон України "Про місцеве самоврядування в Україні" від 21.05.1997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(зі змінами), Рішення позачергової другої сесії Полтавської міської ради восьмого скликання від 29.01.2021 року "Про бюджет Полтавської територіальної громади на 2021 рік"(зі змінами), Закон України про загальну середню освіту" від 13.05.1999 р. №651-ХІV зі змінами, Закон України "Про дошкільну освіту"від 11.07.2001р. №2628-ІІІ, Закон України про позашкільну освіту" від 22.06.2000р. №1841-ІІІ зі змінами, Національна стратегія розвитку освіти в Україні на період до 2021 року, Концепція профільного навчання в старшій школі, Концепція розвитку інклюзивного навчання, Комплексна програма розвитку освітньої галузі Полтавської міської територіальної громади на 2021 рік</t>
  </si>
  <si>
    <t>Забезпечення права дітей з особливими освітніми потребами віком від 2 до 18 років на здобуття дошкільної та загальної середньої освіти, в тому числі у закладах професійної (професійно-технічної) освіти та інших закладах освіти, які забезпечують здобуття загальної середньої освіти, шляхом проведення комплексної психолого-педагогічної оцінки розвитку дитини, надання психолого-педагогічних, корекційно-розвиткових послуг та забезпечення їх системного кваліфікованого супроводу.</t>
  </si>
  <si>
    <t>Забезпечити надання якісних послуг з метою визначення особливих освітніх потреб дитини, розроблення рекомендацій щодо програми навчання, особливостей організації психолого-педагогічної допомоги дітям з особливими освітніми потребами.</t>
  </si>
  <si>
    <t>Забезпечити надання якісних послуг з метою визначення особливих освітніх потреб дитини, розроблення рекомендацій щодо програми навчання, особливостей організації психолого-педагогічної допомоги дітям з особливими освітніми потребами</t>
  </si>
  <si>
    <r>
      <rPr>
        <b/>
        <sz val="8"/>
        <color indexed="8"/>
        <rFont val="Times New Roman"/>
        <family val="1"/>
        <charset val="204"/>
      </rPr>
      <t>Завдання 1.</t>
    </r>
    <r>
      <rPr>
        <sz val="8"/>
        <color indexed="8"/>
        <rFont val="Times New Roman"/>
        <family val="1"/>
        <charset val="204"/>
      </rPr>
      <t>Забезпечити надання якісних послуг з метою визначення особливих освітніх потреб дитини, розроблення рекомендацій щодо програми навчання, особливостей організації психолого-педагогічної допомоги дітям з особливими освітніми потребами</t>
    </r>
  </si>
  <si>
    <t>шт. од.</t>
  </si>
  <si>
    <t>кількість дітей, які обслуговуються інклюзивно-ресурсним центром</t>
  </si>
  <si>
    <t>звітність установи</t>
  </si>
  <si>
    <t>витрати на обстеження 1 дитини</t>
  </si>
  <si>
    <t>відсоток забезпечення дітей з особливими потребами</t>
  </si>
  <si>
    <t>11. Результативні показники бюджетної програми:</t>
  </si>
  <si>
    <t>+</t>
  </si>
  <si>
    <t>4. Обсяг бюджетних призначень/бюджетних асигнувань  3 351 818,06 гривень, у тому числі загального фонду 3 348 425,00 гривень та спеціального фонду 3 393,06 гривень</t>
  </si>
  <si>
    <t>4. Обсяг бюджетних призначень/бюджетних асигнувань 131 143 499,00 гривень,у тому числі загального фонду 121 806 100,00 гривень та спеціального фонду 9 337 399,00 гривень</t>
  </si>
  <si>
    <t>4. Обсяг бюджетних призначень/бюджетних асигнувань 39 481 340,83 гривень, у тому числі загального фонду 35 271 850,00 гривень та спеціального фонду 4 209 490,83 гривень</t>
  </si>
  <si>
    <t>4. Обсяг бюджетних призначень/бюджетних асигнувань 6 025 090,00 гривень, у тому числі загального фонду 5 979 990,00 гривень та спеціального фонду 45 100,00 гривень</t>
  </si>
  <si>
    <t>4. Обсяг бюджетних призначень/бюджетних асигнувань 342 487 193,20 гривень, у тому числі загального фонду 320 385 060,00 гривень та спеціального фонду 22 102 133,20 гривень</t>
  </si>
  <si>
    <t>4. Обсяг бюджетних призначень/бюджетних асигнувань 337 035 120,18 гривень, у тому числі загального фонду 306 590 050,00 гривень та спеціального фонду 30 445 070,18 гривень</t>
  </si>
  <si>
    <r>
      <rPr>
        <u/>
        <sz val="12"/>
        <color rgb="FF000000"/>
        <rFont val="Times New Roman"/>
        <family val="1"/>
        <charset val="204"/>
      </rPr>
      <t>23 квітня 2021р.</t>
    </r>
    <r>
      <rPr>
        <sz val="12"/>
        <color rgb="FF000000"/>
        <rFont val="Times New Roman"/>
        <family val="1"/>
        <charset val="204"/>
      </rPr>
      <t xml:space="preserve"> №</t>
    </r>
    <r>
      <rPr>
        <u/>
        <sz val="12"/>
        <color rgb="FF000000"/>
        <rFont val="Times New Roman"/>
        <family val="1"/>
        <charset val="204"/>
      </rPr>
      <t xml:space="preserve"> 213</t>
    </r>
  </si>
  <si>
    <t>23.04.2021 р.</t>
  </si>
</sst>
</file>

<file path=xl/styles.xml><?xml version="1.0" encoding="utf-8"?>
<styleSheet xmlns="http://schemas.openxmlformats.org/spreadsheetml/2006/main">
  <fonts count="52">
    <font>
      <sz val="11"/>
      <color theme="1"/>
      <name val="Calibri"/>
      <family val="2"/>
      <charset val="204"/>
      <scheme val="minor"/>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b/>
      <sz val="11"/>
      <color theme="1"/>
      <name val="Times New Roman"/>
      <family val="1"/>
      <charset val="204"/>
    </font>
    <font>
      <sz val="9"/>
      <color theme="1"/>
      <name val="Times New Roman"/>
      <family val="1"/>
      <charset val="204"/>
    </font>
    <font>
      <sz val="6"/>
      <color theme="1"/>
      <name val="Times New Roman"/>
      <family val="1"/>
      <charset val="204"/>
    </font>
    <font>
      <sz val="6"/>
      <color rgb="FF000000"/>
      <name val="Times New Roman"/>
      <family val="1"/>
      <charset val="204"/>
    </font>
    <font>
      <sz val="10"/>
      <name val="Times New Roman"/>
      <family val="1"/>
      <charset val="204"/>
    </font>
    <font>
      <b/>
      <sz val="9"/>
      <name val="Times New Roman"/>
      <family val="1"/>
      <charset val="204"/>
    </font>
    <font>
      <sz val="9"/>
      <name val="Times New Roman"/>
      <family val="1"/>
      <charset val="204"/>
    </font>
    <font>
      <sz val="11"/>
      <color rgb="FF000000"/>
      <name val="Times New Roman"/>
      <family val="1"/>
      <charset val="204"/>
    </font>
    <font>
      <sz val="10"/>
      <color rgb="FF000000"/>
      <name val="Times New Roman"/>
      <family val="1"/>
      <charset val="204"/>
    </font>
    <font>
      <b/>
      <sz val="11"/>
      <color rgb="FF000000"/>
      <name val="Times New Roman"/>
      <family val="1"/>
      <charset val="204"/>
    </font>
    <font>
      <b/>
      <sz val="12"/>
      <color theme="1"/>
      <name val="Times New Roman"/>
      <family val="1"/>
      <charset val="204"/>
    </font>
    <font>
      <sz val="9"/>
      <color rgb="FF000000"/>
      <name val="Times New Roman"/>
      <family val="1"/>
      <charset val="204"/>
    </font>
    <font>
      <sz val="10"/>
      <color theme="1"/>
      <name val="Times New Roman"/>
      <family val="1"/>
      <charset val="204"/>
    </font>
    <font>
      <sz val="8"/>
      <name val="Times New Roman"/>
      <family val="1"/>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color indexed="8"/>
      <name val="Times New Roman"/>
      <family val="1"/>
      <charset val="204"/>
    </font>
    <font>
      <sz val="9"/>
      <color rgb="FFFF0000"/>
      <name val="Times New Roman"/>
      <family val="1"/>
      <charset val="204"/>
    </font>
    <font>
      <b/>
      <sz val="16"/>
      <name val="Times New Roman"/>
      <family val="1"/>
      <charset val="204"/>
    </font>
    <font>
      <b/>
      <sz val="18"/>
      <color theme="1"/>
      <name val="Times New Roman"/>
      <family val="1"/>
      <charset val="204"/>
    </font>
    <font>
      <sz val="8"/>
      <color indexed="8"/>
      <name val="Times New Roman"/>
      <family val="1"/>
      <charset val="204"/>
    </font>
    <font>
      <b/>
      <sz val="9"/>
      <color theme="1"/>
      <name val="Times New Roman"/>
      <family val="1"/>
      <charset val="204"/>
    </font>
    <font>
      <b/>
      <sz val="8"/>
      <color indexed="8"/>
      <name val="Times New Roman"/>
      <family val="1"/>
      <charset val="204"/>
    </font>
    <font>
      <b/>
      <sz val="8"/>
      <color theme="1"/>
      <name val="Times New Roman"/>
      <family val="1"/>
      <charset val="204"/>
    </font>
    <font>
      <sz val="10"/>
      <color rgb="FFFF0000"/>
      <name val="Times New Roman"/>
      <family val="1"/>
      <charset val="204"/>
    </font>
    <font>
      <sz val="11"/>
      <color indexed="8"/>
      <name val="Times New Roman"/>
      <family val="1"/>
      <charset val="204"/>
    </font>
    <font>
      <b/>
      <sz val="11"/>
      <color indexed="8"/>
      <name val="Times New Roman"/>
      <family val="1"/>
      <charset val="204"/>
    </font>
    <font>
      <sz val="11"/>
      <name val="Times New Roman"/>
      <family val="1"/>
      <charset val="204"/>
    </font>
    <font>
      <sz val="11"/>
      <color rgb="FFFF0000"/>
      <name val="Times New Roman"/>
      <family val="1"/>
      <charset val="204"/>
    </font>
    <font>
      <b/>
      <sz val="10"/>
      <color theme="1"/>
      <name val="Times New Roman"/>
      <family val="1"/>
      <charset val="204"/>
    </font>
    <font>
      <sz val="8"/>
      <color rgb="FFFF0000"/>
      <name val="Times New Roman"/>
      <family val="1"/>
      <charset val="204"/>
    </font>
    <font>
      <sz val="14"/>
      <color theme="1"/>
      <name val="Times New Roman"/>
      <family val="1"/>
      <charset val="204"/>
    </font>
    <font>
      <b/>
      <sz val="16"/>
      <color theme="1"/>
      <name val="Times New Roman"/>
      <family val="1"/>
      <charset val="204"/>
    </font>
    <font>
      <sz val="9.5"/>
      <name val="Times New Roman"/>
      <family val="1"/>
      <charset val="204"/>
    </font>
    <font>
      <b/>
      <sz val="16"/>
      <name val="Arial"/>
      <family val="2"/>
      <charset val="204"/>
    </font>
    <font>
      <b/>
      <sz val="18"/>
      <color theme="1"/>
      <name val="Arial"/>
      <family val="2"/>
      <charset val="204"/>
    </font>
    <font>
      <sz val="18"/>
      <color theme="1"/>
      <name val="Times New Roman"/>
      <family val="1"/>
      <charset val="204"/>
    </font>
    <font>
      <b/>
      <sz val="10"/>
      <name val="Times New Roman"/>
      <family val="1"/>
      <charset val="204"/>
    </font>
    <font>
      <sz val="9"/>
      <color theme="1"/>
      <name val="Calibri"/>
      <family val="2"/>
      <charset val="204"/>
      <scheme val="minor"/>
    </font>
    <font>
      <b/>
      <sz val="9"/>
      <name val="Arial"/>
      <family val="2"/>
      <charset val="204"/>
    </font>
    <font>
      <b/>
      <sz val="9"/>
      <color theme="1"/>
      <name val="Arial"/>
      <family val="2"/>
      <charset val="204"/>
    </font>
    <font>
      <b/>
      <u/>
      <sz val="8"/>
      <color indexed="8"/>
      <name val="Times New Roman"/>
      <family val="1"/>
      <charset val="204"/>
    </font>
    <font>
      <sz val="12"/>
      <color theme="1"/>
      <name val="Times New Roman"/>
      <family val="1"/>
      <charset val="204"/>
    </font>
    <font>
      <u/>
      <sz val="12"/>
      <color rgb="FF000000"/>
      <name val="Times New Roman"/>
      <family val="1"/>
      <charset val="204"/>
    </font>
    <font>
      <sz val="7.5"/>
      <color rgb="FF000000"/>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7">
    <xf numFmtId="0" fontId="0" fillId="0" borderId="0" xfId="0"/>
    <xf numFmtId="0" fontId="1" fillId="0" borderId="0" xfId="0" applyFont="1"/>
    <xf numFmtId="0" fontId="3" fillId="0" borderId="0" xfId="0" applyFont="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2" fillId="0" borderId="2"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wrapText="1"/>
    </xf>
    <xf numFmtId="0" fontId="6" fillId="0" borderId="1" xfId="0" applyFont="1" applyBorder="1" applyAlignment="1">
      <alignment wrapText="1"/>
    </xf>
    <xf numFmtId="0" fontId="6" fillId="0" borderId="0" xfId="0" applyFont="1" applyBorder="1" applyAlignment="1">
      <alignment horizontal="center" wrapText="1"/>
    </xf>
    <xf numFmtId="0" fontId="2" fillId="0" borderId="0" xfId="0" applyFont="1" applyBorder="1" applyAlignment="1">
      <alignment horizontal="center" vertical="top" wrapText="1"/>
    </xf>
    <xf numFmtId="0" fontId="1" fillId="0" borderId="0" xfId="0" applyFont="1" applyBorder="1"/>
    <xf numFmtId="0" fontId="3" fillId="0" borderId="0" xfId="0" applyFont="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1" fillId="0" borderId="0" xfId="0" applyFont="1" applyBorder="1" applyAlignment="1"/>
    <xf numFmtId="0" fontId="8" fillId="0" borderId="2" xfId="0" applyFont="1" applyBorder="1" applyAlignment="1">
      <alignment vertical="top" wrapText="1"/>
    </xf>
    <xf numFmtId="0" fontId="8" fillId="0" borderId="2"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xf>
    <xf numFmtId="0" fontId="12" fillId="0" borderId="0" xfId="0" applyFont="1" applyFill="1" applyAlignment="1">
      <alignment horizontal="center" vertical="center" wrapText="1"/>
    </xf>
    <xf numFmtId="0" fontId="12" fillId="0" borderId="0" xfId="0" applyFont="1" applyFill="1" applyAlignment="1">
      <alignment vertical="center" wrapText="1"/>
    </xf>
    <xf numFmtId="49" fontId="6" fillId="0" borderId="1" xfId="0" applyNumberFormat="1"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xf numFmtId="49" fontId="6" fillId="0" borderId="1" xfId="0" applyNumberFormat="1" applyFont="1" applyBorder="1" applyAlignment="1">
      <alignment horizontal="center" wrapText="1"/>
    </xf>
    <xf numFmtId="0" fontId="5" fillId="0" borderId="0" xfId="0" applyFont="1" applyAlignment="1">
      <alignment horizontal="left" vertical="center" wrapText="1"/>
    </xf>
    <xf numFmtId="0" fontId="14"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1" fillId="0" borderId="0" xfId="0" applyFont="1" applyAlignment="1">
      <alignment horizontal="right"/>
    </xf>
    <xf numFmtId="0" fontId="3" fillId="0" borderId="1" xfId="0" applyFont="1" applyBorder="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top" wrapText="1"/>
    </xf>
    <xf numFmtId="0" fontId="9" fillId="0" borderId="0" xfId="0" applyFont="1" applyAlignment="1">
      <alignment vertical="center" wrapText="1"/>
    </xf>
    <xf numFmtId="0" fontId="18" fillId="0" borderId="0" xfId="0" applyFont="1"/>
    <xf numFmtId="4" fontId="14"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20" fillId="0" borderId="3" xfId="0"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2" fontId="2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24"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24"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xf>
    <xf numFmtId="4" fontId="13" fillId="0" borderId="3" xfId="0" applyNumberFormat="1" applyFont="1" applyBorder="1" applyAlignment="1">
      <alignment horizontal="center" vertical="center" wrapText="1"/>
    </xf>
    <xf numFmtId="49" fontId="2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6" fillId="0" borderId="0" xfId="0" applyFont="1" applyFill="1" applyAlignment="1">
      <alignment vertical="center" wrapText="1"/>
    </xf>
    <xf numFmtId="0" fontId="28" fillId="0" borderId="0" xfId="0" applyFont="1" applyFill="1" applyAlignment="1">
      <alignment horizontal="center" vertical="center" wrapText="1"/>
    </xf>
    <xf numFmtId="2" fontId="26" fillId="0" borderId="0" xfId="0" applyNumberFormat="1" applyFont="1" applyFill="1" applyAlignment="1">
      <alignment horizontal="center" vertical="center" wrapText="1"/>
    </xf>
    <xf numFmtId="0" fontId="29" fillId="0" borderId="3" xfId="0" applyFont="1" applyFill="1" applyBorder="1" applyAlignment="1">
      <alignment horizontal="center" vertical="center" wrapText="1"/>
    </xf>
    <xf numFmtId="1" fontId="30" fillId="0" borderId="0" xfId="0" applyNumberFormat="1" applyFont="1" applyFill="1" applyAlignment="1">
      <alignment horizontal="center" vertical="center" wrapText="1"/>
    </xf>
    <xf numFmtId="2" fontId="2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 fontId="31" fillId="0" borderId="3"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3" fontId="32" fillId="0" borderId="3" xfId="0" applyNumberFormat="1" applyFont="1" applyFill="1" applyBorder="1" applyAlignment="1">
      <alignment horizontal="center" vertical="center" wrapText="1"/>
    </xf>
    <xf numFmtId="3" fontId="34" fillId="0" borderId="3" xfId="0" applyNumberFormat="1" applyFont="1" applyFill="1" applyBorder="1" applyAlignment="1">
      <alignment horizontal="center" vertical="center" wrapText="1"/>
    </xf>
    <xf numFmtId="4" fontId="34" fillId="0" borderId="3" xfId="0" applyNumberFormat="1" applyFont="1" applyFill="1" applyBorder="1" applyAlignment="1">
      <alignment horizontal="center" vertical="center" wrapText="1"/>
    </xf>
    <xf numFmtId="4" fontId="35" fillId="0" borderId="3" xfId="0" applyNumberFormat="1"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4" fontId="32" fillId="0" borderId="3"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2" fontId="31" fillId="0"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4" fontId="19" fillId="0" borderId="3" xfId="0" applyNumberFormat="1" applyFont="1" applyFill="1" applyBorder="1" applyAlignment="1">
      <alignment horizontal="center" vertical="center" wrapText="1"/>
    </xf>
    <xf numFmtId="0" fontId="38" fillId="0" borderId="0" xfId="0" applyFont="1" applyFill="1" applyAlignment="1">
      <alignment wrapText="1"/>
    </xf>
    <xf numFmtId="0" fontId="39" fillId="0" borderId="0" xfId="0" applyFont="1" applyFill="1" applyAlignment="1">
      <alignment wrapText="1"/>
    </xf>
    <xf numFmtId="0" fontId="26" fillId="0" borderId="0" xfId="0" applyFont="1" applyFill="1" applyAlignment="1">
      <alignment wrapText="1"/>
    </xf>
    <xf numFmtId="0" fontId="40" fillId="0" borderId="0" xfId="0" applyFont="1" applyFill="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wrapText="1"/>
    </xf>
    <xf numFmtId="0" fontId="34" fillId="0" borderId="0" xfId="0" applyFont="1" applyFill="1" applyAlignment="1">
      <alignment horizontal="center" vertical="center" wrapText="1"/>
    </xf>
    <xf numFmtId="0" fontId="18" fillId="0" borderId="0" xfId="0" applyFont="1" applyFill="1" applyAlignment="1">
      <alignment horizontal="left" wrapText="1"/>
    </xf>
    <xf numFmtId="0" fontId="0" fillId="0" borderId="0" xfId="0"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horizontal="left" wrapText="1"/>
    </xf>
    <xf numFmtId="0" fontId="18" fillId="0" borderId="0" xfId="0" applyFont="1" applyFill="1" applyAlignment="1">
      <alignment wrapText="1"/>
    </xf>
    <xf numFmtId="0" fontId="43" fillId="0" borderId="0" xfId="0" applyFont="1" applyFill="1" applyAlignment="1">
      <alignment horizontal="left" wrapText="1"/>
    </xf>
    <xf numFmtId="0" fontId="17" fillId="0" borderId="3" xfId="0" applyFont="1" applyBorder="1" applyAlignment="1">
      <alignment horizontal="center" vertical="center" wrapText="1"/>
    </xf>
    <xf numFmtId="0" fontId="7" fillId="0" borderId="0" xfId="0" applyFont="1"/>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28" fillId="0" borderId="0" xfId="0" applyFont="1" applyFill="1" applyAlignment="1">
      <alignment vertical="center" wrapText="1"/>
    </xf>
    <xf numFmtId="2" fontId="28" fillId="0" borderId="0" xfId="0" applyNumberFormat="1" applyFont="1" applyFill="1" applyAlignment="1">
      <alignment horizontal="center" vertical="center" wrapText="1"/>
    </xf>
    <xf numFmtId="1" fontId="28" fillId="0" borderId="0" xfId="0" applyNumberFormat="1" applyFont="1" applyFill="1" applyAlignment="1">
      <alignment horizontal="center" vertical="center" wrapText="1"/>
    </xf>
    <xf numFmtId="0" fontId="7" fillId="0" borderId="0" xfId="0" applyFont="1" applyFill="1" applyAlignment="1">
      <alignment wrapText="1"/>
    </xf>
    <xf numFmtId="0" fontId="28" fillId="0" borderId="0" xfId="0" applyFont="1" applyFill="1" applyAlignment="1">
      <alignment wrapText="1"/>
    </xf>
    <xf numFmtId="0" fontId="7" fillId="0" borderId="0" xfId="0" applyFont="1" applyFill="1" applyBorder="1" applyAlignment="1">
      <alignment wrapText="1"/>
    </xf>
    <xf numFmtId="0" fontId="7" fillId="0" borderId="0" xfId="0" applyFont="1" applyFill="1" applyAlignment="1">
      <alignment horizontal="left" wrapText="1"/>
    </xf>
    <xf numFmtId="0" fontId="45" fillId="0" borderId="0" xfId="0" applyFont="1" applyFill="1" applyAlignment="1">
      <alignment horizontal="left" wrapText="1"/>
    </xf>
    <xf numFmtId="0" fontId="46" fillId="0" borderId="0" xfId="0" applyFont="1" applyFill="1" applyAlignment="1">
      <alignment horizontal="left" wrapText="1"/>
    </xf>
    <xf numFmtId="0" fontId="47" fillId="0" borderId="0" xfId="0" applyFont="1" applyFill="1" applyAlignment="1">
      <alignment horizontal="left" wrapText="1"/>
    </xf>
    <xf numFmtId="2" fontId="10" fillId="0"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center" wrapText="1"/>
    </xf>
    <xf numFmtId="0" fontId="12" fillId="0" borderId="0" xfId="0" applyFont="1" applyFill="1" applyAlignment="1">
      <alignment horizontal="left" vertical="center"/>
    </xf>
    <xf numFmtId="0" fontId="44" fillId="0" borderId="3" xfId="0" applyFont="1" applyFill="1" applyBorder="1" applyAlignment="1">
      <alignment horizontal="center" vertical="center" wrapText="1"/>
    </xf>
    <xf numFmtId="2" fontId="12" fillId="0" borderId="0" xfId="0" applyNumberFormat="1" applyFont="1" applyFill="1" applyAlignment="1">
      <alignment horizontal="center" vertical="center" wrapText="1"/>
    </xf>
    <xf numFmtId="0" fontId="48" fillId="0" borderId="3" xfId="0" applyFont="1" applyFill="1" applyBorder="1" applyAlignment="1">
      <alignment horizontal="left" vertical="center" wrapText="1"/>
    </xf>
    <xf numFmtId="0" fontId="2" fillId="0" borderId="0" xfId="0" applyFont="1" applyBorder="1" applyAlignment="1">
      <alignment horizontal="center" vertical="top" wrapText="1"/>
    </xf>
    <xf numFmtId="4" fontId="12" fillId="0" borderId="0" xfId="0" applyNumberFormat="1" applyFont="1" applyFill="1" applyAlignment="1">
      <alignment horizontal="center" wrapText="1"/>
    </xf>
    <xf numFmtId="4" fontId="12" fillId="0" borderId="0" xfId="0" applyNumberFormat="1" applyFont="1" applyFill="1" applyAlignment="1">
      <alignment horizontal="center" vertical="center" wrapText="1"/>
    </xf>
    <xf numFmtId="0" fontId="9" fillId="0" borderId="2" xfId="0" applyFont="1" applyBorder="1" applyAlignment="1">
      <alignment horizontal="center" vertical="top" wrapText="1"/>
    </xf>
    <xf numFmtId="0" fontId="17" fillId="0" borderId="0" xfId="0" applyFont="1" applyAlignment="1">
      <alignment horizontal="center" vertical="center"/>
    </xf>
    <xf numFmtId="0" fontId="4" fillId="0" borderId="2" xfId="0"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0" xfId="0" applyFont="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6" fillId="0" borderId="2" xfId="0" applyFont="1" applyBorder="1" applyAlignment="1">
      <alignment horizontal="left"/>
    </xf>
    <xf numFmtId="0" fontId="8" fillId="0" borderId="2" xfId="0" applyFont="1" applyBorder="1" applyAlignment="1">
      <alignment horizontal="center" vertical="top" wrapText="1"/>
    </xf>
    <xf numFmtId="0" fontId="2" fillId="0" borderId="0" xfId="0" applyFont="1" applyBorder="1" applyAlignment="1">
      <alignment horizontal="center" vertical="top"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wrapText="1"/>
    </xf>
    <xf numFmtId="0" fontId="8" fillId="0" borderId="0" xfId="0" applyFont="1" applyBorder="1" applyAlignment="1">
      <alignment horizontal="center" vertical="top" wrapText="1"/>
    </xf>
    <xf numFmtId="0" fontId="2" fillId="0" borderId="0" xfId="0" applyFont="1" applyBorder="1" applyAlignment="1">
      <alignment horizontal="center" vertical="top"/>
    </xf>
    <xf numFmtId="0" fontId="6" fillId="0" borderId="0" xfId="0" applyFont="1" applyBorder="1" applyAlignment="1">
      <alignment horizontal="center" wrapText="1"/>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Alignment="1">
      <alignment horizont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6" fillId="0" borderId="0" xfId="0" applyFont="1" applyBorder="1" applyAlignment="1">
      <alignment horizontal="left"/>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 fillId="0" borderId="0" xfId="0" applyFont="1" applyBorder="1" applyAlignment="1">
      <alignment horizontal="center" wrapText="1"/>
    </xf>
    <xf numFmtId="49" fontId="36" fillId="0" borderId="1" xfId="0" applyNumberFormat="1" applyFont="1" applyBorder="1" applyAlignment="1">
      <alignment horizontal="center" wrapText="1"/>
    </xf>
    <xf numFmtId="0" fontId="28" fillId="0" borderId="0" xfId="0" applyFont="1" applyFill="1" applyBorder="1" applyAlignment="1">
      <alignment horizontal="center" wrapText="1"/>
    </xf>
    <xf numFmtId="0" fontId="6" fillId="0" borderId="0" xfId="0" applyFont="1" applyFill="1" applyBorder="1" applyAlignment="1">
      <alignment horizontal="center" wrapText="1"/>
    </xf>
    <xf numFmtId="0" fontId="16" fillId="0" borderId="0" xfId="0" applyFont="1" applyFill="1" applyBorder="1" applyAlignment="1">
      <alignment horizont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4" fillId="0" borderId="0" xfId="0" applyFont="1" applyAlignment="1">
      <alignment horizontal="left" vertical="center" wrapText="1"/>
    </xf>
    <xf numFmtId="0" fontId="49" fillId="0" borderId="0" xfId="0" applyFont="1" applyBorder="1" applyAlignment="1">
      <alignment horizontal="center" vertical="top" wrapText="1"/>
    </xf>
    <xf numFmtId="0" fontId="4" fillId="0" borderId="3" xfId="0" applyFont="1" applyBorder="1" applyAlignment="1">
      <alignment horizontal="center" vertical="center" wrapText="1"/>
    </xf>
    <xf numFmtId="1" fontId="39" fillId="0" borderId="0" xfId="0" applyNumberFormat="1" applyFont="1" applyFill="1" applyBorder="1" applyAlignment="1">
      <alignment horizontal="center" wrapText="1"/>
    </xf>
    <xf numFmtId="0" fontId="51"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P85"/>
  <sheetViews>
    <sheetView tabSelected="1" view="pageBreakPreview" topLeftCell="A63" zoomScale="90" zoomScaleSheetLayoutView="90" workbookViewId="0">
      <selection activeCell="A84" sqref="A84:B84"/>
    </sheetView>
  </sheetViews>
  <sheetFormatPr defaultColWidth="21.5703125" defaultRowHeight="15"/>
  <cols>
    <col min="1" max="1" width="6.5703125" style="1" customWidth="1"/>
    <col min="2" max="2" width="21.5703125" style="1"/>
    <col min="3" max="3" width="21.5703125" style="1" customWidth="1"/>
    <col min="4" max="7" width="21.5703125" style="1"/>
    <col min="8"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8" spans="1:16" ht="10.5" customHeight="1"/>
    <row r="9" spans="1:16" ht="15.75">
      <c r="A9" s="171" t="s">
        <v>4</v>
      </c>
      <c r="B9" s="171"/>
      <c r="C9" s="171"/>
      <c r="D9" s="171"/>
      <c r="E9" s="171"/>
      <c r="F9" s="171"/>
      <c r="G9" s="171"/>
    </row>
    <row r="10" spans="1:16" ht="15.75">
      <c r="A10" s="171" t="s">
        <v>39</v>
      </c>
      <c r="B10" s="171"/>
      <c r="C10" s="171"/>
      <c r="D10" s="171"/>
      <c r="E10" s="171"/>
      <c r="F10" s="171"/>
      <c r="G10" s="171"/>
    </row>
    <row r="12" spans="1:16" s="14" customFormat="1">
      <c r="A12" s="3" t="s">
        <v>5</v>
      </c>
      <c r="B12" s="31" t="s">
        <v>41</v>
      </c>
      <c r="C12" s="166" t="s">
        <v>40</v>
      </c>
      <c r="D12" s="166"/>
      <c r="E12" s="166"/>
      <c r="F12" s="166"/>
      <c r="G12" s="31" t="s">
        <v>42</v>
      </c>
      <c r="H12" s="4"/>
      <c r="I12" s="4"/>
      <c r="J12" s="4"/>
      <c r="K12" s="4"/>
      <c r="L12" s="172"/>
      <c r="M12" s="172"/>
      <c r="N12" s="4"/>
      <c r="O12" s="172"/>
      <c r="P12" s="172"/>
    </row>
    <row r="13" spans="1:16" s="25" customFormat="1" ht="26.25" customHeight="1">
      <c r="A13" s="24"/>
      <c r="B13" s="26" t="s">
        <v>6</v>
      </c>
      <c r="C13" s="24"/>
      <c r="D13" s="168" t="s">
        <v>3</v>
      </c>
      <c r="E13" s="168"/>
      <c r="F13" s="24"/>
      <c r="G13" s="28" t="s">
        <v>7</v>
      </c>
      <c r="H13" s="23"/>
      <c r="I13" s="168"/>
      <c r="J13" s="168"/>
      <c r="K13" s="168"/>
      <c r="L13" s="168"/>
      <c r="M13" s="168"/>
      <c r="N13" s="24"/>
      <c r="O13" s="173"/>
      <c r="P13" s="173"/>
    </row>
    <row r="14" spans="1:16">
      <c r="A14" s="8" t="s">
        <v>8</v>
      </c>
      <c r="B14" s="31" t="s">
        <v>43</v>
      </c>
      <c r="C14" s="166" t="s">
        <v>40</v>
      </c>
      <c r="D14" s="166"/>
      <c r="E14" s="166"/>
      <c r="F14" s="166"/>
      <c r="G14" s="31" t="s">
        <v>42</v>
      </c>
      <c r="H14" s="9"/>
      <c r="I14" s="9"/>
      <c r="J14" s="9"/>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c r="A16" s="11" t="s">
        <v>11</v>
      </c>
      <c r="B16" s="34" t="s">
        <v>44</v>
      </c>
      <c r="C16" s="34">
        <v>1010</v>
      </c>
      <c r="D16" s="34" t="s">
        <v>45</v>
      </c>
      <c r="E16" s="167" t="s">
        <v>46</v>
      </c>
      <c r="F16" s="167"/>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6" t="s">
        <v>222</v>
      </c>
      <c r="J17" s="13"/>
      <c r="K17" s="165"/>
      <c r="L17" s="165"/>
      <c r="M17" s="165"/>
      <c r="N17" s="165"/>
      <c r="O17" s="165"/>
      <c r="P17" s="13"/>
    </row>
    <row r="18" spans="1:16" ht="35.25" customHeight="1">
      <c r="A18" s="157" t="s">
        <v>228</v>
      </c>
      <c r="B18" s="157"/>
      <c r="C18" s="157"/>
      <c r="D18" s="157"/>
      <c r="E18" s="157"/>
      <c r="F18" s="157"/>
      <c r="G18" s="157"/>
    </row>
    <row r="19" spans="1:16" ht="125.25" customHeight="1">
      <c r="A19" s="162" t="s">
        <v>49</v>
      </c>
      <c r="B19" s="162"/>
      <c r="C19" s="162"/>
      <c r="D19" s="161" t="s">
        <v>48</v>
      </c>
      <c r="E19" s="161"/>
      <c r="F19" s="161"/>
      <c r="G19" s="161"/>
    </row>
    <row r="20" spans="1:16" ht="15.75" customHeight="1">
      <c r="A20" s="157" t="s">
        <v>50</v>
      </c>
      <c r="B20" s="157"/>
      <c r="C20" s="157"/>
      <c r="D20" s="157"/>
      <c r="E20" s="157"/>
      <c r="F20" s="157"/>
      <c r="G20" s="157"/>
    </row>
    <row r="21" spans="1:16" ht="15.75" customHeight="1">
      <c r="A21" s="35"/>
      <c r="B21" s="35"/>
      <c r="C21" s="35"/>
      <c r="D21" s="35"/>
      <c r="E21" s="35"/>
      <c r="F21" s="35"/>
      <c r="G21" s="35"/>
    </row>
    <row r="22" spans="1:16">
      <c r="A22" s="36" t="s">
        <v>17</v>
      </c>
      <c r="B22" s="156" t="s">
        <v>18</v>
      </c>
      <c r="C22" s="156"/>
      <c r="D22" s="156"/>
      <c r="E22" s="156"/>
      <c r="F22" s="156"/>
      <c r="G22" s="156"/>
    </row>
    <row r="23" spans="1:16">
      <c r="A23" s="36">
        <v>1</v>
      </c>
      <c r="B23" s="156" t="s">
        <v>51</v>
      </c>
      <c r="C23" s="156"/>
      <c r="D23" s="156"/>
      <c r="E23" s="156"/>
      <c r="F23" s="156"/>
      <c r="G23" s="156"/>
    </row>
    <row r="24" spans="1:16" ht="28.5" customHeight="1">
      <c r="A24" s="36">
        <v>2</v>
      </c>
      <c r="B24" s="156" t="s">
        <v>52</v>
      </c>
      <c r="C24" s="156"/>
      <c r="D24" s="156"/>
      <c r="E24" s="156"/>
      <c r="F24" s="156"/>
      <c r="G24" s="156"/>
    </row>
    <row r="25" spans="1:16" ht="15.75">
      <c r="A25" s="163" t="s">
        <v>54</v>
      </c>
      <c r="B25" s="163"/>
      <c r="C25" s="163"/>
      <c r="D25" s="1" t="s">
        <v>55</v>
      </c>
    </row>
    <row r="26" spans="1:16" ht="15.75" customHeight="1">
      <c r="A26" s="157" t="s">
        <v>53</v>
      </c>
      <c r="B26" s="157"/>
      <c r="C26" s="157"/>
      <c r="D26" s="157"/>
      <c r="E26" s="157"/>
      <c r="F26" s="157"/>
      <c r="G26" s="157"/>
    </row>
    <row r="27" spans="1:16" ht="15.75" customHeight="1">
      <c r="A27" s="35"/>
      <c r="B27" s="35"/>
      <c r="C27" s="35"/>
      <c r="D27" s="35"/>
      <c r="E27" s="35"/>
      <c r="F27" s="35"/>
      <c r="G27" s="35"/>
    </row>
    <row r="28" spans="1:16" ht="15.75">
      <c r="A28" s="17" t="s">
        <v>17</v>
      </c>
      <c r="B28" s="155" t="s">
        <v>19</v>
      </c>
      <c r="C28" s="155"/>
      <c r="D28" s="155"/>
      <c r="E28" s="155"/>
      <c r="F28" s="155"/>
      <c r="G28" s="155"/>
    </row>
    <row r="29" spans="1:16" ht="15.75">
      <c r="A29" s="17">
        <v>1</v>
      </c>
      <c r="B29" s="155" t="s">
        <v>56</v>
      </c>
      <c r="C29" s="155"/>
      <c r="D29" s="155"/>
      <c r="E29" s="155"/>
      <c r="F29" s="155"/>
      <c r="G29" s="155"/>
    </row>
    <row r="30" spans="1:16" ht="15.75">
      <c r="A30" s="17">
        <v>2</v>
      </c>
      <c r="B30" s="155" t="s">
        <v>57</v>
      </c>
      <c r="C30" s="155"/>
      <c r="D30" s="155"/>
      <c r="E30" s="155"/>
      <c r="F30" s="155"/>
      <c r="G30" s="155"/>
    </row>
    <row r="31" spans="1:16" ht="15.75">
      <c r="A31" s="15"/>
      <c r="B31" s="18"/>
      <c r="C31" s="18"/>
      <c r="D31" s="18"/>
      <c r="E31" s="18"/>
      <c r="F31" s="18"/>
      <c r="G31" s="18"/>
    </row>
    <row r="32" spans="1:16" ht="15.75">
      <c r="A32" s="145" t="s">
        <v>58</v>
      </c>
      <c r="B32" s="145"/>
      <c r="C32" s="145"/>
      <c r="D32" s="145"/>
      <c r="E32" s="145"/>
      <c r="F32" s="145"/>
      <c r="G32" s="145"/>
    </row>
    <row r="33" spans="1:7" ht="15.75">
      <c r="A33" s="16"/>
      <c r="G33" s="39" t="s">
        <v>21</v>
      </c>
    </row>
    <row r="34" spans="1:7" ht="15.75">
      <c r="A34" s="17" t="s">
        <v>17</v>
      </c>
      <c r="B34" s="155" t="s">
        <v>20</v>
      </c>
      <c r="C34" s="155"/>
      <c r="D34" s="155"/>
      <c r="E34" s="17" t="s">
        <v>22</v>
      </c>
      <c r="F34" s="17" t="s">
        <v>23</v>
      </c>
      <c r="G34" s="17" t="s">
        <v>24</v>
      </c>
    </row>
    <row r="35" spans="1:7" ht="15.75">
      <c r="A35" s="17">
        <v>1</v>
      </c>
      <c r="B35" s="155">
        <v>2</v>
      </c>
      <c r="C35" s="155"/>
      <c r="D35" s="155"/>
      <c r="E35" s="17">
        <v>3</v>
      </c>
      <c r="F35" s="17">
        <v>4</v>
      </c>
      <c r="G35" s="17">
        <v>5</v>
      </c>
    </row>
    <row r="36" spans="1:7" s="45" customFormat="1" ht="30.75" customHeight="1">
      <c r="A36" s="36">
        <v>1</v>
      </c>
      <c r="B36" s="156" t="s">
        <v>56</v>
      </c>
      <c r="C36" s="156"/>
      <c r="D36" s="156"/>
      <c r="E36" s="46">
        <v>306590050</v>
      </c>
      <c r="F36" s="46">
        <f>29078720+122840.44+93509.74</f>
        <v>29295070.18</v>
      </c>
      <c r="G36" s="46">
        <f>E36+F36</f>
        <v>335885120.18000001</v>
      </c>
    </row>
    <row r="37" spans="1:7" s="45" customFormat="1" ht="12.75">
      <c r="A37" s="36">
        <v>2</v>
      </c>
      <c r="B37" s="156" t="s">
        <v>57</v>
      </c>
      <c r="C37" s="156"/>
      <c r="D37" s="156"/>
      <c r="E37" s="46">
        <v>0</v>
      </c>
      <c r="F37" s="46">
        <v>1150000</v>
      </c>
      <c r="G37" s="46">
        <f>E37+F37</f>
        <v>1150000</v>
      </c>
    </row>
    <row r="38" spans="1:7" ht="15.75" customHeight="1">
      <c r="A38" s="155" t="s">
        <v>24</v>
      </c>
      <c r="B38" s="155"/>
      <c r="C38" s="155"/>
      <c r="D38" s="155"/>
      <c r="E38" s="70">
        <f>E36+E37</f>
        <v>306590050</v>
      </c>
      <c r="F38" s="70">
        <f t="shared" ref="F38:G38" si="0">F36+F37</f>
        <v>30445070.18</v>
      </c>
      <c r="G38" s="70">
        <f t="shared" si="0"/>
        <v>337035120.18000001</v>
      </c>
    </row>
    <row r="39" spans="1:7" ht="15.75" customHeight="1">
      <c r="A39" s="37"/>
      <c r="B39" s="37"/>
      <c r="C39" s="37"/>
      <c r="D39" s="37"/>
      <c r="E39" s="37"/>
      <c r="F39" s="37"/>
      <c r="G39" s="37"/>
    </row>
    <row r="40" spans="1:7" ht="15.75" customHeight="1">
      <c r="A40" s="157" t="s">
        <v>59</v>
      </c>
      <c r="B40" s="157"/>
      <c r="C40" s="157"/>
      <c r="D40" s="157"/>
      <c r="E40" s="157"/>
      <c r="F40" s="157"/>
      <c r="G40" s="157"/>
    </row>
    <row r="41" spans="1:7" ht="15" customHeight="1">
      <c r="A41" s="2"/>
    </row>
    <row r="42" spans="1:7" ht="15.75">
      <c r="A42" s="16"/>
      <c r="G42" s="38" t="s">
        <v>25</v>
      </c>
    </row>
    <row r="43" spans="1:7" ht="15.75">
      <c r="A43" s="17" t="s">
        <v>17</v>
      </c>
      <c r="B43" s="146" t="s">
        <v>26</v>
      </c>
      <c r="C43" s="147"/>
      <c r="D43" s="148"/>
      <c r="E43" s="17" t="s">
        <v>22</v>
      </c>
      <c r="F43" s="17" t="s">
        <v>23</v>
      </c>
      <c r="G43" s="17" t="s">
        <v>24</v>
      </c>
    </row>
    <row r="44" spans="1:7" s="45" customFormat="1" ht="12.75">
      <c r="A44" s="36">
        <v>1</v>
      </c>
      <c r="B44" s="158">
        <v>2</v>
      </c>
      <c r="C44" s="159"/>
      <c r="D44" s="160"/>
      <c r="E44" s="36">
        <v>3</v>
      </c>
      <c r="F44" s="36">
        <v>4</v>
      </c>
      <c r="G44" s="36">
        <v>5</v>
      </c>
    </row>
    <row r="45" spans="1:7" ht="35.25" customHeight="1">
      <c r="A45" s="17">
        <v>1</v>
      </c>
      <c r="B45" s="146" t="s">
        <v>64</v>
      </c>
      <c r="C45" s="147"/>
      <c r="D45" s="148"/>
      <c r="E45" s="47">
        <f>1764940+9760</f>
        <v>1774700</v>
      </c>
      <c r="F45" s="47">
        <v>1150000</v>
      </c>
      <c r="G45" s="47">
        <f>E45+F45</f>
        <v>2924700</v>
      </c>
    </row>
    <row r="46" spans="1:7" ht="15.75" customHeight="1">
      <c r="A46" s="146" t="s">
        <v>24</v>
      </c>
      <c r="B46" s="147"/>
      <c r="C46" s="147"/>
      <c r="D46" s="148"/>
      <c r="E46" s="47">
        <f>E45</f>
        <v>1774700</v>
      </c>
      <c r="F46" s="47">
        <f t="shared" ref="F46:G46" si="1">F45</f>
        <v>1150000</v>
      </c>
      <c r="G46" s="47">
        <f t="shared" si="1"/>
        <v>2924700</v>
      </c>
    </row>
    <row r="47" spans="1:7" ht="15.75" customHeight="1">
      <c r="A47" s="157" t="s">
        <v>221</v>
      </c>
      <c r="B47" s="157"/>
      <c r="C47" s="157"/>
      <c r="D47" s="157"/>
      <c r="E47" s="157"/>
      <c r="F47" s="157"/>
      <c r="G47" s="157"/>
    </row>
    <row r="48" spans="1:7" ht="15.75">
      <c r="A48" s="16"/>
    </row>
    <row r="49" spans="1:11" ht="15.75">
      <c r="A49" s="17" t="s">
        <v>17</v>
      </c>
      <c r="B49" s="17" t="s">
        <v>27</v>
      </c>
      <c r="C49" s="17" t="s">
        <v>28</v>
      </c>
      <c r="D49" s="17" t="s">
        <v>29</v>
      </c>
      <c r="E49" s="17" t="s">
        <v>22</v>
      </c>
      <c r="F49" s="17" t="s">
        <v>23</v>
      </c>
      <c r="G49" s="17" t="s">
        <v>24</v>
      </c>
    </row>
    <row r="50" spans="1:11" ht="15.75">
      <c r="A50" s="17">
        <v>1</v>
      </c>
      <c r="B50" s="17">
        <v>2</v>
      </c>
      <c r="C50" s="17">
        <v>3</v>
      </c>
      <c r="D50" s="17">
        <v>4</v>
      </c>
      <c r="E50" s="17">
        <v>5</v>
      </c>
      <c r="F50" s="17">
        <v>6</v>
      </c>
      <c r="G50" s="17">
        <v>7</v>
      </c>
    </row>
    <row r="51" spans="1:11" s="29" customFormat="1" ht="16.5" customHeight="1">
      <c r="A51" s="48">
        <v>1</v>
      </c>
      <c r="B51" s="149" t="s">
        <v>65</v>
      </c>
      <c r="C51" s="150"/>
      <c r="D51" s="150"/>
      <c r="E51" s="150"/>
      <c r="F51" s="150"/>
      <c r="G51" s="151"/>
      <c r="I51" s="65"/>
      <c r="J51" s="66"/>
      <c r="K51" s="65"/>
    </row>
    <row r="52" spans="1:11" s="29" customFormat="1" ht="13.5" customHeight="1">
      <c r="A52" s="49" t="s">
        <v>66</v>
      </c>
      <c r="B52" s="50" t="s">
        <v>67</v>
      </c>
      <c r="C52" s="51"/>
      <c r="D52" s="51"/>
      <c r="E52" s="52"/>
      <c r="F52" s="52"/>
      <c r="G52" s="53"/>
      <c r="I52" s="65"/>
      <c r="J52" s="66"/>
      <c r="K52" s="65"/>
    </row>
    <row r="53" spans="1:11" s="29" customFormat="1" ht="22.5">
      <c r="A53" s="51"/>
      <c r="B53" s="51" t="s">
        <v>68</v>
      </c>
      <c r="C53" s="51" t="s">
        <v>69</v>
      </c>
      <c r="D53" s="51" t="s">
        <v>70</v>
      </c>
      <c r="E53" s="54">
        <v>47</v>
      </c>
      <c r="F53" s="54"/>
      <c r="G53" s="54">
        <f>E53</f>
        <v>47</v>
      </c>
      <c r="I53" s="65"/>
      <c r="J53" s="66"/>
      <c r="K53" s="65"/>
    </row>
    <row r="54" spans="1:11" s="29" customFormat="1" ht="22.5">
      <c r="A54" s="51"/>
      <c r="B54" s="51" t="s">
        <v>71</v>
      </c>
      <c r="C54" s="51" t="s">
        <v>69</v>
      </c>
      <c r="D54" s="51" t="s">
        <v>70</v>
      </c>
      <c r="E54" s="54">
        <v>362</v>
      </c>
      <c r="F54" s="55"/>
      <c r="G54" s="54">
        <f t="shared" ref="G54:G59" si="2">E54</f>
        <v>362</v>
      </c>
      <c r="I54" s="65"/>
      <c r="J54" s="66"/>
      <c r="K54" s="65"/>
    </row>
    <row r="55" spans="1:11" s="29" customFormat="1" ht="36">
      <c r="A55" s="51"/>
      <c r="B55" s="51" t="s">
        <v>72</v>
      </c>
      <c r="C55" s="51" t="s">
        <v>73</v>
      </c>
      <c r="D55" s="51" t="s">
        <v>74</v>
      </c>
      <c r="E55" s="56">
        <v>691.29</v>
      </c>
      <c r="F55" s="57"/>
      <c r="G55" s="56">
        <f t="shared" si="2"/>
        <v>691.29</v>
      </c>
      <c r="I55" s="65"/>
      <c r="J55" s="66"/>
      <c r="K55" s="65"/>
    </row>
    <row r="56" spans="1:11" s="29" customFormat="1" ht="72">
      <c r="A56" s="51"/>
      <c r="B56" s="51" t="s">
        <v>75</v>
      </c>
      <c r="C56" s="51" t="s">
        <v>73</v>
      </c>
      <c r="D56" s="51" t="s">
        <v>76</v>
      </c>
      <c r="E56" s="56">
        <v>191.75</v>
      </c>
      <c r="F56" s="57"/>
      <c r="G56" s="56">
        <f t="shared" si="2"/>
        <v>191.75</v>
      </c>
      <c r="I56" s="65"/>
      <c r="J56" s="66"/>
      <c r="K56" s="65"/>
    </row>
    <row r="57" spans="1:11" s="29" customFormat="1" ht="36">
      <c r="A57" s="51"/>
      <c r="B57" s="51" t="s">
        <v>77</v>
      </c>
      <c r="C57" s="51" t="s">
        <v>73</v>
      </c>
      <c r="D57" s="51" t="s">
        <v>76</v>
      </c>
      <c r="E57" s="56">
        <v>681.25</v>
      </c>
      <c r="F57" s="57"/>
      <c r="G57" s="56">
        <f t="shared" si="2"/>
        <v>681.25</v>
      </c>
      <c r="I57" s="65"/>
      <c r="J57" s="66"/>
      <c r="K57" s="65"/>
    </row>
    <row r="58" spans="1:11" s="29" customFormat="1" ht="33" customHeight="1">
      <c r="A58" s="51"/>
      <c r="B58" s="51" t="s">
        <v>78</v>
      </c>
      <c r="C58" s="51" t="s">
        <v>73</v>
      </c>
      <c r="D58" s="51" t="s">
        <v>76</v>
      </c>
      <c r="E58" s="58">
        <v>427.1</v>
      </c>
      <c r="F58" s="59"/>
      <c r="G58" s="56">
        <f t="shared" si="2"/>
        <v>427.1</v>
      </c>
      <c r="I58" s="65"/>
      <c r="J58" s="66"/>
      <c r="K58" s="65"/>
    </row>
    <row r="59" spans="1:11" s="29" customFormat="1" ht="15.75" customHeight="1">
      <c r="A59" s="51"/>
      <c r="B59" s="51" t="s">
        <v>79</v>
      </c>
      <c r="C59" s="51" t="s">
        <v>73</v>
      </c>
      <c r="D59" s="51" t="s">
        <v>76</v>
      </c>
      <c r="E59" s="58">
        <f>E55+E56+E57+E58</f>
        <v>1991.3899999999999</v>
      </c>
      <c r="F59" s="59"/>
      <c r="G59" s="56">
        <f t="shared" si="2"/>
        <v>1991.3899999999999</v>
      </c>
      <c r="I59" s="65"/>
      <c r="J59" s="66"/>
      <c r="K59" s="65"/>
    </row>
    <row r="60" spans="1:11" s="29" customFormat="1" ht="15" customHeight="1">
      <c r="A60" s="49" t="s">
        <v>80</v>
      </c>
      <c r="B60" s="50" t="s">
        <v>31</v>
      </c>
      <c r="C60" s="51"/>
      <c r="D60" s="51"/>
      <c r="E60" s="58"/>
      <c r="F60" s="59"/>
      <c r="G60" s="53"/>
      <c r="I60" s="65"/>
      <c r="J60" s="66"/>
      <c r="K60" s="65"/>
    </row>
    <row r="61" spans="1:11" s="29" customFormat="1" ht="22.5" customHeight="1">
      <c r="A61" s="51"/>
      <c r="B61" s="51" t="s">
        <v>81</v>
      </c>
      <c r="C61" s="51" t="s">
        <v>82</v>
      </c>
      <c r="D61" s="51" t="s">
        <v>83</v>
      </c>
      <c r="E61" s="60">
        <v>9599</v>
      </c>
      <c r="F61" s="61"/>
      <c r="G61" s="60">
        <f>E61</f>
        <v>9599</v>
      </c>
      <c r="I61" s="65"/>
      <c r="J61" s="66"/>
      <c r="K61" s="65"/>
    </row>
    <row r="62" spans="1:11" s="29" customFormat="1" ht="12.75" customHeight="1">
      <c r="A62" s="49" t="s">
        <v>84</v>
      </c>
      <c r="B62" s="50" t="s">
        <v>32</v>
      </c>
      <c r="C62" s="51"/>
      <c r="D62" s="51"/>
      <c r="E62" s="59"/>
      <c r="F62" s="59"/>
      <c r="G62" s="53"/>
      <c r="I62" s="65"/>
      <c r="J62" s="66"/>
      <c r="K62" s="65"/>
    </row>
    <row r="63" spans="1:11" s="29" customFormat="1" ht="24">
      <c r="A63" s="51"/>
      <c r="B63" s="51" t="s">
        <v>85</v>
      </c>
      <c r="C63" s="51" t="s">
        <v>86</v>
      </c>
      <c r="D63" s="51" t="s">
        <v>87</v>
      </c>
      <c r="E63" s="58">
        <f>E36/E61</f>
        <v>31939.790603187834</v>
      </c>
      <c r="F63" s="58">
        <f>F36/E61</f>
        <v>3051.8877153870194</v>
      </c>
      <c r="G63" s="58">
        <f>E63+F63</f>
        <v>34991.67831857485</v>
      </c>
      <c r="I63" s="65"/>
      <c r="J63" s="66"/>
      <c r="K63" s="65"/>
    </row>
    <row r="64" spans="1:11" s="29" customFormat="1" ht="48">
      <c r="A64" s="51"/>
      <c r="B64" s="51" t="s">
        <v>88</v>
      </c>
      <c r="C64" s="51" t="s">
        <v>89</v>
      </c>
      <c r="D64" s="51" t="s">
        <v>90</v>
      </c>
      <c r="E64" s="58">
        <f>E66*E61/1000*65.9%</f>
        <v>1581.43525</v>
      </c>
      <c r="F64" s="59"/>
      <c r="G64" s="58">
        <f>E64</f>
        <v>1581.43525</v>
      </c>
      <c r="I64" s="65"/>
      <c r="J64" s="66"/>
      <c r="K64" s="65"/>
    </row>
    <row r="65" spans="1:11" s="29" customFormat="1" ht="12" customHeight="1">
      <c r="A65" s="49" t="s">
        <v>91</v>
      </c>
      <c r="B65" s="50" t="s">
        <v>33</v>
      </c>
      <c r="C65" s="51"/>
      <c r="D65" s="51"/>
      <c r="E65" s="62"/>
      <c r="F65" s="62"/>
      <c r="G65" s="53"/>
      <c r="I65" s="65"/>
      <c r="J65" s="66"/>
      <c r="K65" s="65"/>
    </row>
    <row r="66" spans="1:11" s="29" customFormat="1" ht="48">
      <c r="A66" s="51"/>
      <c r="B66" s="51" t="s">
        <v>92</v>
      </c>
      <c r="C66" s="51" t="s">
        <v>93</v>
      </c>
      <c r="D66" s="51" t="s">
        <v>90</v>
      </c>
      <c r="E66" s="53">
        <v>250</v>
      </c>
      <c r="F66" s="53"/>
      <c r="G66" s="51">
        <f>E66</f>
        <v>250</v>
      </c>
      <c r="I66" s="65"/>
      <c r="J66" s="66"/>
      <c r="K66" s="65"/>
    </row>
    <row r="67" spans="1:11" s="29" customFormat="1" ht="18" customHeight="1">
      <c r="A67" s="51">
        <v>2</v>
      </c>
      <c r="B67" s="152" t="s">
        <v>94</v>
      </c>
      <c r="C67" s="153"/>
      <c r="D67" s="153"/>
      <c r="E67" s="153"/>
      <c r="F67" s="153"/>
      <c r="G67" s="154"/>
      <c r="I67" s="65"/>
      <c r="J67" s="66"/>
      <c r="K67" s="65"/>
    </row>
    <row r="68" spans="1:11" s="29" customFormat="1" ht="15.75" customHeight="1">
      <c r="A68" s="49" t="s">
        <v>95</v>
      </c>
      <c r="B68" s="50" t="s">
        <v>67</v>
      </c>
      <c r="C68" s="51"/>
      <c r="D68" s="51"/>
      <c r="E68" s="52"/>
      <c r="F68" s="52"/>
      <c r="G68" s="53"/>
      <c r="I68" s="65"/>
      <c r="J68" s="66"/>
      <c r="K68" s="65"/>
    </row>
    <row r="69" spans="1:11" s="29" customFormat="1" ht="24">
      <c r="A69" s="51"/>
      <c r="B69" s="51" t="s">
        <v>96</v>
      </c>
      <c r="C69" s="51" t="s">
        <v>86</v>
      </c>
      <c r="D69" s="51" t="s">
        <v>97</v>
      </c>
      <c r="E69" s="53"/>
      <c r="F69" s="58">
        <f>F37</f>
        <v>1150000</v>
      </c>
      <c r="G69" s="63">
        <f>F69</f>
        <v>1150000</v>
      </c>
      <c r="I69" s="65"/>
      <c r="J69" s="66"/>
      <c r="K69" s="65"/>
    </row>
    <row r="70" spans="1:11" s="29" customFormat="1" ht="15" customHeight="1">
      <c r="A70" s="49" t="s">
        <v>98</v>
      </c>
      <c r="B70" s="50" t="s">
        <v>31</v>
      </c>
      <c r="C70" s="51"/>
      <c r="D70" s="51"/>
      <c r="E70" s="59"/>
      <c r="F70" s="59"/>
      <c r="G70" s="53"/>
      <c r="I70" s="65"/>
      <c r="J70" s="66"/>
      <c r="K70" s="65"/>
    </row>
    <row r="71" spans="1:11" s="29" customFormat="1" ht="24">
      <c r="A71" s="51"/>
      <c r="B71" s="51" t="s">
        <v>99</v>
      </c>
      <c r="C71" s="51" t="s">
        <v>69</v>
      </c>
      <c r="D71" s="51" t="s">
        <v>100</v>
      </c>
      <c r="E71" s="53"/>
      <c r="F71" s="53">
        <v>1</v>
      </c>
      <c r="G71" s="60">
        <f>F71</f>
        <v>1</v>
      </c>
      <c r="I71" s="65"/>
      <c r="J71" s="66"/>
      <c r="K71" s="65"/>
    </row>
    <row r="72" spans="1:11" s="29" customFormat="1" ht="12.75" customHeight="1">
      <c r="A72" s="49" t="s">
        <v>101</v>
      </c>
      <c r="B72" s="50" t="s">
        <v>32</v>
      </c>
      <c r="C72" s="51"/>
      <c r="D72" s="51"/>
      <c r="E72" s="59"/>
      <c r="F72" s="59"/>
      <c r="G72" s="53"/>
      <c r="I72" s="65"/>
      <c r="J72" s="66"/>
      <c r="K72" s="65"/>
    </row>
    <row r="73" spans="1:11" s="29" customFormat="1" ht="24">
      <c r="A73" s="51"/>
      <c r="B73" s="51" t="s">
        <v>102</v>
      </c>
      <c r="C73" s="51" t="s">
        <v>86</v>
      </c>
      <c r="D73" s="51" t="s">
        <v>87</v>
      </c>
      <c r="E73" s="53"/>
      <c r="F73" s="58">
        <f>F69/F71</f>
        <v>1150000</v>
      </c>
      <c r="G73" s="63">
        <f>F73</f>
        <v>1150000</v>
      </c>
      <c r="I73" s="65"/>
      <c r="J73" s="66"/>
      <c r="K73" s="65"/>
    </row>
    <row r="74" spans="1:11" s="29" customFormat="1" ht="14.25" customHeight="1">
      <c r="A74" s="49" t="s">
        <v>103</v>
      </c>
      <c r="B74" s="50" t="s">
        <v>33</v>
      </c>
      <c r="C74" s="51"/>
      <c r="D74" s="51"/>
      <c r="E74" s="62"/>
      <c r="F74" s="62"/>
      <c r="G74" s="53"/>
      <c r="I74" s="65"/>
      <c r="J74" s="66"/>
      <c r="K74" s="65"/>
    </row>
    <row r="75" spans="1:11" s="29" customFormat="1" ht="36">
      <c r="A75" s="51"/>
      <c r="B75" s="51" t="s">
        <v>104</v>
      </c>
      <c r="C75" s="51" t="s">
        <v>105</v>
      </c>
      <c r="D75" s="51" t="s">
        <v>87</v>
      </c>
      <c r="E75" s="53"/>
      <c r="F75" s="60">
        <v>100</v>
      </c>
      <c r="G75" s="64">
        <f>F75</f>
        <v>100</v>
      </c>
      <c r="I75" s="65"/>
      <c r="J75" s="66"/>
      <c r="K75" s="65"/>
    </row>
    <row r="76" spans="1:11" ht="15.75">
      <c r="A76" s="16"/>
    </row>
    <row r="77" spans="1:11" ht="51.75" customHeight="1">
      <c r="A77" s="143" t="s">
        <v>60</v>
      </c>
      <c r="B77" s="143"/>
      <c r="C77" s="143"/>
      <c r="D77" s="40"/>
      <c r="E77" s="20"/>
      <c r="F77" s="144" t="s">
        <v>61</v>
      </c>
      <c r="G77" s="144"/>
    </row>
    <row r="78" spans="1:11" s="25" customFormat="1" ht="8.25">
      <c r="A78" s="41"/>
      <c r="B78" s="42"/>
      <c r="D78" s="43" t="s">
        <v>34</v>
      </c>
      <c r="F78" s="139" t="s">
        <v>35</v>
      </c>
      <c r="G78" s="139"/>
    </row>
    <row r="79" spans="1:11" ht="15.75">
      <c r="A79" s="142" t="s">
        <v>36</v>
      </c>
      <c r="B79" s="142"/>
      <c r="C79" s="15"/>
      <c r="D79" s="15"/>
    </row>
    <row r="80" spans="1:11" ht="15.75">
      <c r="A80" s="18"/>
      <c r="B80" s="18"/>
      <c r="C80" s="15"/>
      <c r="D80" s="15"/>
    </row>
    <row r="81" spans="1:7" ht="50.25" customHeight="1">
      <c r="A81" s="143" t="s">
        <v>62</v>
      </c>
      <c r="B81" s="143"/>
      <c r="C81" s="143"/>
      <c r="D81" s="19"/>
      <c r="E81" s="20"/>
      <c r="F81" s="144" t="s">
        <v>63</v>
      </c>
      <c r="G81" s="144"/>
    </row>
    <row r="82" spans="1:7" s="25" customFormat="1" ht="8.25">
      <c r="A82" s="44"/>
      <c r="B82" s="42"/>
      <c r="C82" s="42"/>
      <c r="D82" s="43" t="s">
        <v>34</v>
      </c>
      <c r="F82" s="139" t="s">
        <v>35</v>
      </c>
      <c r="G82" s="139"/>
    </row>
    <row r="83" spans="1:7">
      <c r="A83" s="140" t="s">
        <v>37</v>
      </c>
      <c r="B83" s="140"/>
    </row>
    <row r="84" spans="1:7">
      <c r="A84" s="196" t="s">
        <v>230</v>
      </c>
      <c r="B84" s="196"/>
    </row>
    <row r="85" spans="1:7">
      <c r="A85" s="141" t="s">
        <v>38</v>
      </c>
      <c r="B85" s="141"/>
    </row>
  </sheetData>
  <mergeCells count="61">
    <mergeCell ref="F1:G2"/>
    <mergeCell ref="E4:G4"/>
    <mergeCell ref="E5:G5"/>
    <mergeCell ref="E6:G6"/>
    <mergeCell ref="E7:G7"/>
    <mergeCell ref="A9:G9"/>
    <mergeCell ref="A10:G10"/>
    <mergeCell ref="L12:M12"/>
    <mergeCell ref="O12:P12"/>
    <mergeCell ref="I13:K13"/>
    <mergeCell ref="L13:M13"/>
    <mergeCell ref="O13:P13"/>
    <mergeCell ref="E17:F17"/>
    <mergeCell ref="K17:L17"/>
    <mergeCell ref="M17:O17"/>
    <mergeCell ref="C12:F12"/>
    <mergeCell ref="C14:F14"/>
    <mergeCell ref="E16:F16"/>
    <mergeCell ref="D13:E13"/>
    <mergeCell ref="D15:E15"/>
    <mergeCell ref="I15:K15"/>
    <mergeCell ref="L15:M15"/>
    <mergeCell ref="O15:P15"/>
    <mergeCell ref="K16:M16"/>
    <mergeCell ref="N16:O16"/>
    <mergeCell ref="A18:G18"/>
    <mergeCell ref="F78:G78"/>
    <mergeCell ref="B43:D43"/>
    <mergeCell ref="B44:D44"/>
    <mergeCell ref="B45:D45"/>
    <mergeCell ref="B28:G28"/>
    <mergeCell ref="B29:G29"/>
    <mergeCell ref="B30:G30"/>
    <mergeCell ref="B22:G22"/>
    <mergeCell ref="B23:G23"/>
    <mergeCell ref="B24:G24"/>
    <mergeCell ref="D19:G19"/>
    <mergeCell ref="A19:C19"/>
    <mergeCell ref="A20:G20"/>
    <mergeCell ref="A25:C25"/>
    <mergeCell ref="A26:G26"/>
    <mergeCell ref="A32:G32"/>
    <mergeCell ref="A46:D46"/>
    <mergeCell ref="B51:G51"/>
    <mergeCell ref="B67:G67"/>
    <mergeCell ref="A77:C77"/>
    <mergeCell ref="B34:D34"/>
    <mergeCell ref="B35:D35"/>
    <mergeCell ref="B36:D36"/>
    <mergeCell ref="B37:D37"/>
    <mergeCell ref="A38:D38"/>
    <mergeCell ref="A40:G40"/>
    <mergeCell ref="A47:G47"/>
    <mergeCell ref="F77:G77"/>
    <mergeCell ref="F82:G82"/>
    <mergeCell ref="A83:B83"/>
    <mergeCell ref="A84:B84"/>
    <mergeCell ref="A85:B85"/>
    <mergeCell ref="A79:B79"/>
    <mergeCell ref="A81:C81"/>
    <mergeCell ref="F81:G81"/>
  </mergeCells>
  <pageMargins left="0.39370078740157483" right="0.39370078740157483" top="0.39370078740157483" bottom="0.39370078740157483" header="0" footer="0"/>
  <pageSetup paperSize="9" scale="97" orientation="landscape" horizontalDpi="300" verticalDpi="300" r:id="rId1"/>
  <rowBreaks count="2" manualBreakCount="2">
    <brk id="25" max="6" man="1"/>
    <brk id="46" max="6" man="1"/>
  </rowBreaks>
</worksheet>
</file>

<file path=xl/worksheets/sheet2.xml><?xml version="1.0" encoding="utf-8"?>
<worksheet xmlns="http://schemas.openxmlformats.org/spreadsheetml/2006/main" xmlns:r="http://schemas.openxmlformats.org/officeDocument/2006/relationships">
  <sheetPr>
    <tabColor rgb="FF00B050"/>
  </sheetPr>
  <dimension ref="A1:P104"/>
  <sheetViews>
    <sheetView view="pageBreakPreview" topLeftCell="A81" zoomScale="90" zoomScaleSheetLayoutView="90" workbookViewId="0">
      <selection activeCell="A103" sqref="A103:B103"/>
    </sheetView>
  </sheetViews>
  <sheetFormatPr defaultColWidth="21.5703125" defaultRowHeight="15"/>
  <cols>
    <col min="1" max="1" width="6.5703125" style="1" customWidth="1"/>
    <col min="2" max="2" width="21.5703125" style="1"/>
    <col min="3" max="3" width="21.5703125" style="1" customWidth="1"/>
    <col min="4" max="7" width="21.5703125" style="1"/>
    <col min="8" max="8" width="15.140625" style="1" customWidth="1"/>
    <col min="9" max="9" width="14.5703125" style="1" customWidth="1"/>
    <col min="10"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9" spans="1:16" ht="15.75">
      <c r="A9" s="171" t="s">
        <v>4</v>
      </c>
      <c r="B9" s="171"/>
      <c r="C9" s="171"/>
      <c r="D9" s="171"/>
      <c r="E9" s="171"/>
      <c r="F9" s="171"/>
      <c r="G9" s="171"/>
    </row>
    <row r="10" spans="1:16" ht="15.75">
      <c r="A10" s="171" t="s">
        <v>39</v>
      </c>
      <c r="B10" s="171"/>
      <c r="C10" s="171"/>
      <c r="D10" s="171"/>
      <c r="E10" s="171"/>
      <c r="F10" s="171"/>
      <c r="G10" s="171"/>
    </row>
    <row r="12" spans="1:16" s="14" customFormat="1">
      <c r="A12" s="3" t="s">
        <v>5</v>
      </c>
      <c r="B12" s="31" t="s">
        <v>41</v>
      </c>
      <c r="C12" s="166" t="s">
        <v>40</v>
      </c>
      <c r="D12" s="166"/>
      <c r="E12" s="166"/>
      <c r="F12" s="166"/>
      <c r="G12" s="31" t="s">
        <v>42</v>
      </c>
      <c r="H12" s="4"/>
      <c r="I12" s="4"/>
      <c r="J12" s="4"/>
      <c r="K12" s="4"/>
      <c r="L12" s="172"/>
      <c r="M12" s="172"/>
      <c r="N12" s="4"/>
      <c r="O12" s="172"/>
      <c r="P12" s="172"/>
    </row>
    <row r="13" spans="1:16" s="25" customFormat="1" ht="26.25" customHeight="1">
      <c r="A13" s="24"/>
      <c r="B13" s="26" t="s">
        <v>6</v>
      </c>
      <c r="C13" s="24"/>
      <c r="D13" s="168" t="s">
        <v>3</v>
      </c>
      <c r="E13" s="168"/>
      <c r="F13" s="24"/>
      <c r="G13" s="28" t="s">
        <v>7</v>
      </c>
      <c r="H13" s="23"/>
      <c r="I13" s="168"/>
      <c r="J13" s="168"/>
      <c r="K13" s="168"/>
      <c r="L13" s="168"/>
      <c r="M13" s="168"/>
      <c r="N13" s="24"/>
      <c r="O13" s="173"/>
      <c r="P13" s="173"/>
    </row>
    <row r="14" spans="1:16">
      <c r="A14" s="8" t="s">
        <v>8</v>
      </c>
      <c r="B14" s="31" t="s">
        <v>43</v>
      </c>
      <c r="C14" s="166" t="s">
        <v>40</v>
      </c>
      <c r="D14" s="166"/>
      <c r="E14" s="166"/>
      <c r="F14" s="166"/>
      <c r="G14" s="31" t="s">
        <v>42</v>
      </c>
      <c r="H14" s="9"/>
      <c r="I14" s="9"/>
      <c r="J14" s="9" t="s">
        <v>222</v>
      </c>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ht="28.5" customHeight="1">
      <c r="A16" s="11" t="s">
        <v>11</v>
      </c>
      <c r="B16" s="34" t="s">
        <v>108</v>
      </c>
      <c r="C16" s="34" t="s">
        <v>107</v>
      </c>
      <c r="D16" s="34" t="s">
        <v>109</v>
      </c>
      <c r="E16" s="167" t="s">
        <v>106</v>
      </c>
      <c r="F16" s="167"/>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
      <c r="J17" s="13"/>
      <c r="K17" s="165"/>
      <c r="L17" s="165"/>
      <c r="M17" s="165"/>
      <c r="N17" s="165"/>
      <c r="O17" s="165"/>
      <c r="P17" s="13"/>
    </row>
    <row r="18" spans="1:16" ht="35.25" customHeight="1">
      <c r="A18" s="157" t="s">
        <v>227</v>
      </c>
      <c r="B18" s="157"/>
      <c r="C18" s="157"/>
      <c r="D18" s="157"/>
      <c r="E18" s="157"/>
      <c r="F18" s="157"/>
      <c r="G18" s="157"/>
    </row>
    <row r="19" spans="1:16" ht="202.5" customHeight="1">
      <c r="A19" s="162" t="s">
        <v>49</v>
      </c>
      <c r="B19" s="162"/>
      <c r="C19" s="162"/>
      <c r="D19" s="161" t="s">
        <v>110</v>
      </c>
      <c r="E19" s="161"/>
      <c r="F19" s="161"/>
      <c r="G19" s="161"/>
    </row>
    <row r="20" spans="1:16" ht="15.75" customHeight="1">
      <c r="A20" s="157" t="s">
        <v>50</v>
      </c>
      <c r="B20" s="157"/>
      <c r="C20" s="157"/>
      <c r="D20" s="157"/>
      <c r="E20" s="157"/>
      <c r="F20" s="157"/>
      <c r="G20" s="157"/>
    </row>
    <row r="21" spans="1:16">
      <c r="A21" s="36" t="s">
        <v>17</v>
      </c>
      <c r="B21" s="156" t="s">
        <v>18</v>
      </c>
      <c r="C21" s="156"/>
      <c r="D21" s="156"/>
      <c r="E21" s="156"/>
      <c r="F21" s="156"/>
      <c r="G21" s="156"/>
    </row>
    <row r="22" spans="1:16">
      <c r="A22" s="36">
        <v>1</v>
      </c>
      <c r="B22" s="156" t="s">
        <v>111</v>
      </c>
      <c r="C22" s="156"/>
      <c r="D22" s="156"/>
      <c r="E22" s="156"/>
      <c r="F22" s="156"/>
      <c r="G22" s="156"/>
    </row>
    <row r="23" spans="1:16">
      <c r="A23" s="36">
        <v>2</v>
      </c>
      <c r="B23" s="156" t="s">
        <v>112</v>
      </c>
      <c r="C23" s="156"/>
      <c r="D23" s="156"/>
      <c r="E23" s="156"/>
      <c r="F23" s="156"/>
      <c r="G23" s="156"/>
    </row>
    <row r="24" spans="1:16" ht="25.5" customHeight="1">
      <c r="A24" s="36">
        <v>3</v>
      </c>
      <c r="B24" s="156" t="s">
        <v>113</v>
      </c>
      <c r="C24" s="156"/>
      <c r="D24" s="156"/>
      <c r="E24" s="156"/>
      <c r="F24" s="156"/>
      <c r="G24" s="156"/>
    </row>
    <row r="25" spans="1:16">
      <c r="A25" s="36">
        <v>4</v>
      </c>
      <c r="B25" s="156" t="s">
        <v>114</v>
      </c>
      <c r="C25" s="156"/>
      <c r="D25" s="156"/>
      <c r="E25" s="156"/>
      <c r="F25" s="156"/>
      <c r="G25" s="156"/>
    </row>
    <row r="26" spans="1:16">
      <c r="A26" s="67"/>
      <c r="B26" s="67"/>
      <c r="C26" s="67"/>
      <c r="D26" s="68"/>
      <c r="E26" s="68"/>
      <c r="F26" s="68"/>
      <c r="G26" s="68"/>
    </row>
    <row r="27" spans="1:16" ht="15.75">
      <c r="A27" s="180" t="s">
        <v>54</v>
      </c>
      <c r="B27" s="180"/>
      <c r="C27" s="180"/>
      <c r="D27" s="14" t="s">
        <v>115</v>
      </c>
      <c r="E27" s="14"/>
      <c r="F27" s="14"/>
      <c r="G27" s="14"/>
    </row>
    <row r="28" spans="1:16" ht="15.75">
      <c r="A28" s="69"/>
      <c r="B28" s="69"/>
      <c r="C28" s="69"/>
      <c r="D28" s="14"/>
      <c r="E28" s="14"/>
      <c r="F28" s="14"/>
      <c r="G28" s="14"/>
    </row>
    <row r="29" spans="1:16" ht="15.75" customHeight="1">
      <c r="A29" s="157" t="s">
        <v>53</v>
      </c>
      <c r="B29" s="157"/>
      <c r="C29" s="157"/>
      <c r="D29" s="157"/>
      <c r="E29" s="157"/>
      <c r="F29" s="157"/>
      <c r="G29" s="157"/>
    </row>
    <row r="30" spans="1:16" ht="15.75" customHeight="1">
      <c r="A30" s="35"/>
      <c r="B30" s="35"/>
      <c r="C30" s="35"/>
      <c r="D30" s="35"/>
      <c r="E30" s="35"/>
      <c r="F30" s="35"/>
      <c r="G30" s="35"/>
    </row>
    <row r="31" spans="1:16" ht="15.75">
      <c r="A31" s="17" t="s">
        <v>17</v>
      </c>
      <c r="B31" s="155" t="s">
        <v>19</v>
      </c>
      <c r="C31" s="155"/>
      <c r="D31" s="155"/>
      <c r="E31" s="155"/>
      <c r="F31" s="155"/>
      <c r="G31" s="155"/>
    </row>
    <row r="32" spans="1:16" ht="15.75">
      <c r="A32" s="17">
        <v>1</v>
      </c>
      <c r="B32" s="155" t="s">
        <v>116</v>
      </c>
      <c r="C32" s="155"/>
      <c r="D32" s="155"/>
      <c r="E32" s="155"/>
      <c r="F32" s="155"/>
      <c r="G32" s="155"/>
    </row>
    <row r="33" spans="1:7" ht="15.75">
      <c r="A33" s="17">
        <v>2</v>
      </c>
      <c r="B33" s="155" t="s">
        <v>57</v>
      </c>
      <c r="C33" s="155"/>
      <c r="D33" s="155"/>
      <c r="E33" s="155"/>
      <c r="F33" s="155"/>
      <c r="G33" s="155"/>
    </row>
    <row r="34" spans="1:7" ht="15.75">
      <c r="A34" s="17">
        <v>3</v>
      </c>
      <c r="B34" s="155" t="s">
        <v>117</v>
      </c>
      <c r="C34" s="155"/>
      <c r="D34" s="155"/>
      <c r="E34" s="155"/>
      <c r="F34" s="155"/>
      <c r="G34" s="155"/>
    </row>
    <row r="35" spans="1:7" ht="15.75">
      <c r="A35" s="37"/>
      <c r="B35" s="37"/>
      <c r="C35" s="37"/>
      <c r="D35" s="37"/>
      <c r="E35" s="37"/>
      <c r="F35" s="37"/>
      <c r="G35" s="37"/>
    </row>
    <row r="36" spans="1:7" ht="15.75">
      <c r="A36" s="145" t="s">
        <v>58</v>
      </c>
      <c r="B36" s="145"/>
      <c r="C36" s="145"/>
      <c r="D36" s="145"/>
      <c r="E36" s="145"/>
      <c r="F36" s="145"/>
      <c r="G36" s="145"/>
    </row>
    <row r="37" spans="1:7" ht="15.75">
      <c r="A37" s="16"/>
      <c r="G37" s="39" t="s">
        <v>21</v>
      </c>
    </row>
    <row r="38" spans="1:7" ht="15.75">
      <c r="A38" s="17" t="s">
        <v>17</v>
      </c>
      <c r="B38" s="155" t="s">
        <v>20</v>
      </c>
      <c r="C38" s="155"/>
      <c r="D38" s="155"/>
      <c r="E38" s="17" t="s">
        <v>22</v>
      </c>
      <c r="F38" s="17" t="s">
        <v>23</v>
      </c>
      <c r="G38" s="17" t="s">
        <v>24</v>
      </c>
    </row>
    <row r="39" spans="1:7" s="45" customFormat="1" ht="12.75">
      <c r="A39" s="36">
        <v>1</v>
      </c>
      <c r="B39" s="156">
        <v>2</v>
      </c>
      <c r="C39" s="156"/>
      <c r="D39" s="156"/>
      <c r="E39" s="36">
        <v>3</v>
      </c>
      <c r="F39" s="36">
        <v>4</v>
      </c>
      <c r="G39" s="36">
        <v>5</v>
      </c>
    </row>
    <row r="40" spans="1:7" s="45" customFormat="1" ht="30.75" customHeight="1">
      <c r="A40" s="36">
        <v>1</v>
      </c>
      <c r="B40" s="156" t="s">
        <v>116</v>
      </c>
      <c r="C40" s="156"/>
      <c r="D40" s="156"/>
      <c r="E40" s="46">
        <v>320385060</v>
      </c>
      <c r="F40" s="46">
        <f>9066120+379312.08-36709+51512.45</f>
        <v>9460235.5299999993</v>
      </c>
      <c r="G40" s="46">
        <f>E40+F40</f>
        <v>329845295.52999997</v>
      </c>
    </row>
    <row r="41" spans="1:7" s="45" customFormat="1" ht="12.75">
      <c r="A41" s="36">
        <v>2</v>
      </c>
      <c r="B41" s="156" t="s">
        <v>57</v>
      </c>
      <c r="C41" s="156"/>
      <c r="D41" s="156"/>
      <c r="E41" s="46">
        <v>0</v>
      </c>
      <c r="F41" s="46">
        <v>700000</v>
      </c>
      <c r="G41" s="46">
        <f>E41+F41</f>
        <v>700000</v>
      </c>
    </row>
    <row r="42" spans="1:7" s="45" customFormat="1" ht="12.75">
      <c r="A42" s="36">
        <v>3</v>
      </c>
      <c r="B42" s="156" t="s">
        <v>117</v>
      </c>
      <c r="C42" s="156"/>
      <c r="D42" s="156"/>
      <c r="E42" s="46">
        <v>0</v>
      </c>
      <c r="F42" s="46">
        <f>633200+11222670+49318.67+36709</f>
        <v>11941897.67</v>
      </c>
      <c r="G42" s="46">
        <f>E42+F42</f>
        <v>11941897.67</v>
      </c>
    </row>
    <row r="43" spans="1:7" ht="15.75" customHeight="1">
      <c r="A43" s="155" t="s">
        <v>24</v>
      </c>
      <c r="B43" s="155"/>
      <c r="C43" s="155"/>
      <c r="D43" s="155"/>
      <c r="E43" s="70">
        <f>SUM(E40:E42)</f>
        <v>320385060</v>
      </c>
      <c r="F43" s="70">
        <f t="shared" ref="F43:G43" si="0">SUM(F40:F42)</f>
        <v>22102133.199999999</v>
      </c>
      <c r="G43" s="70">
        <f t="shared" si="0"/>
        <v>342487193.19999999</v>
      </c>
    </row>
    <row r="44" spans="1:7" ht="15.75" customHeight="1">
      <c r="A44" s="37"/>
      <c r="B44" s="37"/>
      <c r="C44" s="37"/>
      <c r="D44" s="37"/>
      <c r="E44" s="37"/>
      <c r="F44" s="37"/>
      <c r="G44" s="37"/>
    </row>
    <row r="45" spans="1:7" ht="15.75" customHeight="1">
      <c r="A45" s="157" t="s">
        <v>59</v>
      </c>
      <c r="B45" s="157"/>
      <c r="C45" s="157"/>
      <c r="D45" s="157"/>
      <c r="E45" s="157"/>
      <c r="F45" s="157"/>
      <c r="G45" s="157"/>
    </row>
    <row r="46" spans="1:7" ht="15.75">
      <c r="A46" s="16"/>
      <c r="G46" s="38" t="s">
        <v>25</v>
      </c>
    </row>
    <row r="47" spans="1:7" ht="15.75">
      <c r="A47" s="17" t="s">
        <v>17</v>
      </c>
      <c r="B47" s="146" t="s">
        <v>26</v>
      </c>
      <c r="C47" s="147"/>
      <c r="D47" s="148"/>
      <c r="E47" s="17" t="s">
        <v>22</v>
      </c>
      <c r="F47" s="17" t="s">
        <v>23</v>
      </c>
      <c r="G47" s="17" t="s">
        <v>24</v>
      </c>
    </row>
    <row r="48" spans="1:7" s="45" customFormat="1" ht="12.75">
      <c r="A48" s="36">
        <v>1</v>
      </c>
      <c r="B48" s="158">
        <v>2</v>
      </c>
      <c r="C48" s="159"/>
      <c r="D48" s="160"/>
      <c r="E48" s="36">
        <v>3</v>
      </c>
      <c r="F48" s="36">
        <v>4</v>
      </c>
      <c r="G48" s="36">
        <v>5</v>
      </c>
    </row>
    <row r="49" spans="1:11" ht="24.75" customHeight="1">
      <c r="A49" s="36">
        <v>1</v>
      </c>
      <c r="B49" s="158" t="s">
        <v>64</v>
      </c>
      <c r="C49" s="159"/>
      <c r="D49" s="160"/>
      <c r="E49" s="46">
        <f>45952540+4465230</f>
        <v>50417770</v>
      </c>
      <c r="F49" s="46">
        <v>700000</v>
      </c>
      <c r="G49" s="46">
        <f>E49+F49</f>
        <v>51117770</v>
      </c>
    </row>
    <row r="50" spans="1:11" ht="30" customHeight="1">
      <c r="A50" s="36">
        <v>2</v>
      </c>
      <c r="B50" s="158" t="s">
        <v>118</v>
      </c>
      <c r="C50" s="159"/>
      <c r="D50" s="160"/>
      <c r="E50" s="46">
        <v>1449000</v>
      </c>
      <c r="F50" s="46">
        <v>0</v>
      </c>
      <c r="G50" s="46">
        <f>E50+F50</f>
        <v>1449000</v>
      </c>
    </row>
    <row r="51" spans="1:11" ht="15.75" customHeight="1">
      <c r="A51" s="146" t="s">
        <v>24</v>
      </c>
      <c r="B51" s="147"/>
      <c r="C51" s="147"/>
      <c r="D51" s="148"/>
      <c r="E51" s="46">
        <f>SUM(E49:E50)</f>
        <v>51866770</v>
      </c>
      <c r="F51" s="46">
        <f>SUM(F49:F50)</f>
        <v>700000</v>
      </c>
      <c r="G51" s="46">
        <f>SUM(G49:G50)</f>
        <v>52566770</v>
      </c>
    </row>
    <row r="52" spans="1:11" ht="15.75" customHeight="1">
      <c r="A52" s="157" t="s">
        <v>221</v>
      </c>
      <c r="B52" s="157"/>
      <c r="C52" s="157"/>
      <c r="D52" s="157"/>
      <c r="E52" s="157"/>
      <c r="F52" s="157"/>
      <c r="G52" s="157"/>
    </row>
    <row r="53" spans="1:11" ht="15.75">
      <c r="A53" s="16"/>
    </row>
    <row r="54" spans="1:11" ht="15.75">
      <c r="A54" s="17" t="s">
        <v>17</v>
      </c>
      <c r="B54" s="17" t="s">
        <v>27</v>
      </c>
      <c r="C54" s="17" t="s">
        <v>28</v>
      </c>
      <c r="D54" s="17" t="s">
        <v>29</v>
      </c>
      <c r="E54" s="17" t="s">
        <v>22</v>
      </c>
      <c r="F54" s="17" t="s">
        <v>23</v>
      </c>
      <c r="G54" s="17" t="s">
        <v>24</v>
      </c>
    </row>
    <row r="55" spans="1:11" ht="15.75">
      <c r="A55" s="17">
        <v>1</v>
      </c>
      <c r="B55" s="17">
        <v>2</v>
      </c>
      <c r="C55" s="17">
        <v>3</v>
      </c>
      <c r="D55" s="17">
        <v>4</v>
      </c>
      <c r="E55" s="17">
        <v>5</v>
      </c>
      <c r="F55" s="17">
        <v>6</v>
      </c>
      <c r="G55" s="17">
        <v>7</v>
      </c>
    </row>
    <row r="56" spans="1:11" s="29" customFormat="1" ht="15.75" customHeight="1">
      <c r="A56" s="48">
        <v>1</v>
      </c>
      <c r="B56" s="177" t="s">
        <v>147</v>
      </c>
      <c r="C56" s="178"/>
      <c r="D56" s="178"/>
      <c r="E56" s="178"/>
      <c r="F56" s="178"/>
      <c r="G56" s="179"/>
      <c r="I56" s="65"/>
      <c r="J56" s="66"/>
      <c r="K56" s="65"/>
    </row>
    <row r="57" spans="1:11" s="29" customFormat="1" ht="12.75" customHeight="1">
      <c r="A57" s="71" t="s">
        <v>66</v>
      </c>
      <c r="B57" s="72" t="s">
        <v>30</v>
      </c>
      <c r="C57" s="48"/>
      <c r="D57" s="48"/>
      <c r="E57" s="48"/>
      <c r="F57" s="48"/>
      <c r="G57" s="80"/>
      <c r="I57" s="65"/>
      <c r="J57" s="66"/>
      <c r="K57" s="65"/>
    </row>
    <row r="58" spans="1:11" s="29" customFormat="1" ht="38.25">
      <c r="A58" s="48"/>
      <c r="B58" s="48" t="s">
        <v>119</v>
      </c>
      <c r="C58" s="48" t="s">
        <v>69</v>
      </c>
      <c r="D58" s="48" t="s">
        <v>120</v>
      </c>
      <c r="E58" s="94">
        <f>45+12</f>
        <v>57</v>
      </c>
      <c r="F58" s="94"/>
      <c r="G58" s="95">
        <f t="shared" ref="G58:G64" si="1">E58</f>
        <v>57</v>
      </c>
      <c r="I58" s="65"/>
      <c r="J58" s="66"/>
      <c r="K58" s="65"/>
    </row>
    <row r="59" spans="1:11" s="29" customFormat="1" ht="38.25">
      <c r="A59" s="48"/>
      <c r="B59" s="48" t="s">
        <v>121</v>
      </c>
      <c r="C59" s="48" t="s">
        <v>69</v>
      </c>
      <c r="D59" s="48" t="s">
        <v>120</v>
      </c>
      <c r="E59" s="95">
        <v>1177</v>
      </c>
      <c r="F59" s="95"/>
      <c r="G59" s="95">
        <f t="shared" si="1"/>
        <v>1177</v>
      </c>
      <c r="I59" s="65"/>
      <c r="J59" s="66"/>
      <c r="K59" s="65"/>
    </row>
    <row r="60" spans="1:11" s="29" customFormat="1" ht="38.25">
      <c r="A60" s="48"/>
      <c r="B60" s="48" t="s">
        <v>122</v>
      </c>
      <c r="C60" s="48" t="s">
        <v>69</v>
      </c>
      <c r="D60" s="48" t="s">
        <v>120</v>
      </c>
      <c r="E60" s="95">
        <v>73</v>
      </c>
      <c r="F60" s="95"/>
      <c r="G60" s="95">
        <f t="shared" si="1"/>
        <v>73</v>
      </c>
      <c r="I60" s="65"/>
      <c r="J60" s="66"/>
      <c r="K60" s="65"/>
    </row>
    <row r="61" spans="1:11" s="29" customFormat="1" ht="75.75" customHeight="1">
      <c r="A61" s="48"/>
      <c r="B61" s="48" t="s">
        <v>123</v>
      </c>
      <c r="C61" s="48" t="s">
        <v>73</v>
      </c>
      <c r="D61" s="48" t="s">
        <v>76</v>
      </c>
      <c r="E61" s="96">
        <v>143.32</v>
      </c>
      <c r="F61" s="81"/>
      <c r="G61" s="96">
        <f t="shared" si="1"/>
        <v>143.32</v>
      </c>
      <c r="I61" s="65"/>
      <c r="J61" s="66"/>
      <c r="K61" s="65"/>
    </row>
    <row r="62" spans="1:11" s="29" customFormat="1" ht="104.25" customHeight="1">
      <c r="A62" s="48"/>
      <c r="B62" s="48" t="s">
        <v>124</v>
      </c>
      <c r="C62" s="48" t="s">
        <v>73</v>
      </c>
      <c r="D62" s="48" t="s">
        <v>76</v>
      </c>
      <c r="E62" s="96">
        <v>59</v>
      </c>
      <c r="F62" s="81"/>
      <c r="G62" s="96">
        <f t="shared" si="1"/>
        <v>59</v>
      </c>
      <c r="I62" s="65"/>
      <c r="J62" s="66"/>
      <c r="K62" s="65"/>
    </row>
    <row r="63" spans="1:11" s="29" customFormat="1" ht="63.75">
      <c r="A63" s="48"/>
      <c r="B63" s="48" t="s">
        <v>125</v>
      </c>
      <c r="C63" s="48" t="s">
        <v>73</v>
      </c>
      <c r="D63" s="48" t="s">
        <v>76</v>
      </c>
      <c r="E63" s="96">
        <v>417.35</v>
      </c>
      <c r="F63" s="81"/>
      <c r="G63" s="96">
        <f t="shared" si="1"/>
        <v>417.35</v>
      </c>
      <c r="I63" s="65"/>
      <c r="J63" s="66"/>
      <c r="K63" s="65"/>
    </row>
    <row r="64" spans="1:11" s="29" customFormat="1" ht="59.25" customHeight="1">
      <c r="A64" s="48"/>
      <c r="B64" s="48" t="s">
        <v>126</v>
      </c>
      <c r="C64" s="48" t="s">
        <v>73</v>
      </c>
      <c r="D64" s="48" t="s">
        <v>76</v>
      </c>
      <c r="E64" s="96">
        <v>773.7</v>
      </c>
      <c r="F64" s="81"/>
      <c r="G64" s="96">
        <f t="shared" si="1"/>
        <v>773.7</v>
      </c>
      <c r="I64" s="65"/>
      <c r="J64" s="66"/>
      <c r="K64" s="65"/>
    </row>
    <row r="65" spans="1:11" s="29" customFormat="1" ht="12.75" customHeight="1">
      <c r="A65" s="48"/>
      <c r="B65" s="48" t="s">
        <v>79</v>
      </c>
      <c r="C65" s="48" t="s">
        <v>73</v>
      </c>
      <c r="D65" s="48" t="s">
        <v>76</v>
      </c>
      <c r="E65" s="96">
        <f>SUM(E61:E64)</f>
        <v>1393.3700000000001</v>
      </c>
      <c r="F65" s="81"/>
      <c r="G65" s="96">
        <f>SUM(G61:G64)</f>
        <v>1393.3700000000001</v>
      </c>
      <c r="I65" s="65"/>
      <c r="J65" s="66"/>
      <c r="K65" s="65"/>
    </row>
    <row r="66" spans="1:11" s="29" customFormat="1" ht="12.75" customHeight="1">
      <c r="A66" s="71" t="s">
        <v>80</v>
      </c>
      <c r="B66" s="72" t="s">
        <v>31</v>
      </c>
      <c r="C66" s="48"/>
      <c r="D66" s="48"/>
      <c r="E66" s="81"/>
      <c r="F66" s="81"/>
      <c r="G66" s="80"/>
      <c r="I66" s="65"/>
      <c r="J66" s="66"/>
      <c r="K66" s="65"/>
    </row>
    <row r="67" spans="1:11" s="29" customFormat="1" ht="38.25">
      <c r="A67" s="48"/>
      <c r="B67" s="48" t="s">
        <v>127</v>
      </c>
      <c r="C67" s="48" t="s">
        <v>82</v>
      </c>
      <c r="D67" s="48" t="s">
        <v>128</v>
      </c>
      <c r="E67" s="95">
        <v>31530</v>
      </c>
      <c r="F67" s="95"/>
      <c r="G67" s="95">
        <f>E67</f>
        <v>31530</v>
      </c>
      <c r="I67" s="65"/>
      <c r="J67" s="66"/>
      <c r="K67" s="65"/>
    </row>
    <row r="68" spans="1:11" s="29" customFormat="1" ht="12.75" customHeight="1">
      <c r="A68" s="48"/>
      <c r="B68" s="48" t="s">
        <v>81</v>
      </c>
      <c r="C68" s="48" t="s">
        <v>82</v>
      </c>
      <c r="D68" s="48" t="s">
        <v>83</v>
      </c>
      <c r="E68" s="95">
        <v>2097</v>
      </c>
      <c r="F68" s="95"/>
      <c r="G68" s="95">
        <f>E68</f>
        <v>2097</v>
      </c>
      <c r="I68" s="65"/>
      <c r="J68" s="66"/>
      <c r="K68" s="65"/>
    </row>
    <row r="69" spans="1:11" s="29" customFormat="1" ht="12.75" customHeight="1">
      <c r="A69" s="71" t="s">
        <v>84</v>
      </c>
      <c r="B69" s="72" t="s">
        <v>32</v>
      </c>
      <c r="C69" s="48"/>
      <c r="D69" s="48"/>
      <c r="E69" s="81"/>
      <c r="F69" s="81"/>
      <c r="G69" s="95"/>
      <c r="I69" s="65"/>
      <c r="J69" s="66"/>
      <c r="K69" s="65"/>
    </row>
    <row r="70" spans="1:11" s="29" customFormat="1" ht="38.25">
      <c r="A70" s="48"/>
      <c r="B70" s="48" t="s">
        <v>129</v>
      </c>
      <c r="C70" s="48" t="s">
        <v>86</v>
      </c>
      <c r="D70" s="48" t="s">
        <v>87</v>
      </c>
      <c r="E70" s="96">
        <v>8782.8700000000008</v>
      </c>
      <c r="F70" s="96">
        <f>192.4+0.38</f>
        <v>192.78</v>
      </c>
      <c r="G70" s="96">
        <f>E70+F70</f>
        <v>8975.6500000000015</v>
      </c>
      <c r="H70" s="138">
        <f>E70*E67+E68*E71</f>
        <v>320385033.93000001</v>
      </c>
      <c r="I70" s="138">
        <f>F70*E67+E68*F71</f>
        <v>9460101.4199999999</v>
      </c>
      <c r="J70" s="74"/>
      <c r="K70" s="65"/>
    </row>
    <row r="71" spans="1:11" s="29" customFormat="1" ht="12.75" customHeight="1">
      <c r="A71" s="48"/>
      <c r="B71" s="48" t="s">
        <v>130</v>
      </c>
      <c r="C71" s="48" t="s">
        <v>86</v>
      </c>
      <c r="D71" s="48" t="s">
        <v>87</v>
      </c>
      <c r="E71" s="96">
        <v>20725.39</v>
      </c>
      <c r="F71" s="96">
        <f>1611.32+1.34</f>
        <v>1612.6599999999999</v>
      </c>
      <c r="G71" s="96">
        <f>E71+F71</f>
        <v>22338.05</v>
      </c>
      <c r="H71" s="137">
        <f>E40-H70</f>
        <v>26.069999992847443</v>
      </c>
      <c r="I71" s="137">
        <f>F40-I70</f>
        <v>134.10999999940395</v>
      </c>
      <c r="J71" s="75"/>
      <c r="K71" s="65"/>
    </row>
    <row r="72" spans="1:11" s="29" customFormat="1" ht="51">
      <c r="A72" s="48"/>
      <c r="B72" s="48" t="s">
        <v>131</v>
      </c>
      <c r="C72" s="48" t="s">
        <v>132</v>
      </c>
      <c r="D72" s="48" t="s">
        <v>133</v>
      </c>
      <c r="E72" s="96">
        <f>E67*E75/1000*95%</f>
        <v>5092.0950000000003</v>
      </c>
      <c r="F72" s="96"/>
      <c r="G72" s="96">
        <f>E72</f>
        <v>5092.0950000000003</v>
      </c>
      <c r="I72" s="65"/>
      <c r="J72" s="76"/>
      <c r="K72" s="65"/>
    </row>
    <row r="73" spans="1:11" s="29" customFormat="1" ht="63.75">
      <c r="A73" s="48"/>
      <c r="B73" s="48" t="s">
        <v>134</v>
      </c>
      <c r="C73" s="48" t="s">
        <v>89</v>
      </c>
      <c r="D73" s="48" t="s">
        <v>135</v>
      </c>
      <c r="E73" s="96">
        <f>(E68*E76)/1000*65.9%</f>
        <v>345.48075</v>
      </c>
      <c r="F73" s="96"/>
      <c r="G73" s="96">
        <f>E73</f>
        <v>345.48075</v>
      </c>
      <c r="I73" s="65"/>
      <c r="J73" s="66"/>
      <c r="K73" s="65"/>
    </row>
    <row r="74" spans="1:11" s="29" customFormat="1" ht="12.75" customHeight="1">
      <c r="A74" s="71" t="s">
        <v>91</v>
      </c>
      <c r="B74" s="72" t="s">
        <v>33</v>
      </c>
      <c r="C74" s="48"/>
      <c r="D74" s="48"/>
      <c r="E74" s="97"/>
      <c r="F74" s="97"/>
      <c r="G74" s="80"/>
      <c r="I74" s="65"/>
      <c r="J74" s="78"/>
      <c r="K74" s="65"/>
    </row>
    <row r="75" spans="1:11" s="29" customFormat="1" ht="51">
      <c r="A75" s="48"/>
      <c r="B75" s="48" t="s">
        <v>136</v>
      </c>
      <c r="C75" s="48" t="s">
        <v>137</v>
      </c>
      <c r="D75" s="48" t="s">
        <v>133</v>
      </c>
      <c r="E75" s="80">
        <v>170</v>
      </c>
      <c r="F75" s="80"/>
      <c r="G75" s="80">
        <f>E75</f>
        <v>170</v>
      </c>
      <c r="I75" s="65"/>
      <c r="J75" s="66"/>
      <c r="K75" s="65"/>
    </row>
    <row r="76" spans="1:11" s="29" customFormat="1" ht="63.75">
      <c r="A76" s="48"/>
      <c r="B76" s="48" t="s">
        <v>138</v>
      </c>
      <c r="C76" s="48" t="s">
        <v>93</v>
      </c>
      <c r="D76" s="48" t="s">
        <v>90</v>
      </c>
      <c r="E76" s="80">
        <v>250</v>
      </c>
      <c r="F76" s="80"/>
      <c r="G76" s="80">
        <f>E76</f>
        <v>250</v>
      </c>
      <c r="I76" s="65"/>
      <c r="J76" s="66"/>
      <c r="K76" s="65"/>
    </row>
    <row r="77" spans="1:11" s="29" customFormat="1" ht="15.75" customHeight="1">
      <c r="A77" s="48">
        <v>2</v>
      </c>
      <c r="B77" s="152" t="s">
        <v>94</v>
      </c>
      <c r="C77" s="153"/>
      <c r="D77" s="153"/>
      <c r="E77" s="153"/>
      <c r="F77" s="153"/>
      <c r="G77" s="154"/>
      <c r="I77" s="65"/>
      <c r="J77" s="66"/>
      <c r="K77" s="65"/>
    </row>
    <row r="78" spans="1:11" s="29" customFormat="1" ht="15" customHeight="1">
      <c r="A78" s="71" t="s">
        <v>95</v>
      </c>
      <c r="B78" s="72" t="s">
        <v>67</v>
      </c>
      <c r="C78" s="48"/>
      <c r="D78" s="48"/>
      <c r="E78" s="79"/>
      <c r="F78" s="79"/>
      <c r="G78" s="80"/>
      <c r="I78" s="65"/>
      <c r="J78" s="66"/>
      <c r="K78" s="65"/>
    </row>
    <row r="79" spans="1:11" s="29" customFormat="1" ht="25.5">
      <c r="A79" s="48"/>
      <c r="B79" s="48" t="s">
        <v>96</v>
      </c>
      <c r="C79" s="48" t="s">
        <v>86</v>
      </c>
      <c r="D79" s="48" t="s">
        <v>97</v>
      </c>
      <c r="E79" s="80"/>
      <c r="F79" s="96">
        <f>F41</f>
        <v>700000</v>
      </c>
      <c r="G79" s="98">
        <f>F79</f>
        <v>700000</v>
      </c>
      <c r="I79" s="65"/>
      <c r="J79" s="66"/>
      <c r="K79" s="65"/>
    </row>
    <row r="80" spans="1:11" s="29" customFormat="1" ht="15" customHeight="1">
      <c r="A80" s="71" t="s">
        <v>98</v>
      </c>
      <c r="B80" s="72" t="s">
        <v>31</v>
      </c>
      <c r="C80" s="48"/>
      <c r="D80" s="48"/>
      <c r="E80" s="81"/>
      <c r="F80" s="81"/>
      <c r="G80" s="80"/>
      <c r="I80" s="65"/>
      <c r="J80" s="66"/>
      <c r="K80" s="65"/>
    </row>
    <row r="81" spans="1:11" s="29" customFormat="1" ht="38.25">
      <c r="A81" s="48"/>
      <c r="B81" s="48" t="s">
        <v>99</v>
      </c>
      <c r="C81" s="48" t="s">
        <v>69</v>
      </c>
      <c r="D81" s="48" t="s">
        <v>100</v>
      </c>
      <c r="E81" s="80"/>
      <c r="F81" s="80">
        <v>2</v>
      </c>
      <c r="G81" s="94">
        <f>F81</f>
        <v>2</v>
      </c>
      <c r="I81" s="65"/>
      <c r="J81" s="66"/>
      <c r="K81" s="65"/>
    </row>
    <row r="82" spans="1:11" s="29" customFormat="1" ht="15" customHeight="1">
      <c r="A82" s="71" t="s">
        <v>101</v>
      </c>
      <c r="B82" s="72" t="s">
        <v>32</v>
      </c>
      <c r="C82" s="48"/>
      <c r="D82" s="48"/>
      <c r="E82" s="81"/>
      <c r="F82" s="81"/>
      <c r="G82" s="80"/>
      <c r="I82" s="65"/>
      <c r="J82" s="66"/>
      <c r="K82" s="65"/>
    </row>
    <row r="83" spans="1:11" s="29" customFormat="1" ht="25.5">
      <c r="A83" s="48"/>
      <c r="B83" s="48" t="s">
        <v>102</v>
      </c>
      <c r="C83" s="48" t="s">
        <v>86</v>
      </c>
      <c r="D83" s="48" t="s">
        <v>87</v>
      </c>
      <c r="E83" s="80"/>
      <c r="F83" s="96">
        <f>F79/F81</f>
        <v>350000</v>
      </c>
      <c r="G83" s="98">
        <f>F83</f>
        <v>350000</v>
      </c>
      <c r="I83" s="65"/>
      <c r="J83" s="66"/>
      <c r="K83" s="65"/>
    </row>
    <row r="84" spans="1:11" s="29" customFormat="1" ht="14.25" customHeight="1">
      <c r="A84" s="71" t="s">
        <v>103</v>
      </c>
      <c r="B84" s="72" t="s">
        <v>33</v>
      </c>
      <c r="C84" s="48"/>
      <c r="D84" s="48"/>
      <c r="E84" s="82"/>
      <c r="F84" s="82"/>
      <c r="G84" s="80"/>
      <c r="I84" s="65"/>
      <c r="J84" s="66"/>
      <c r="K84" s="65"/>
    </row>
    <row r="85" spans="1:11" s="29" customFormat="1" ht="38.25">
      <c r="A85" s="48"/>
      <c r="B85" s="48" t="s">
        <v>104</v>
      </c>
      <c r="C85" s="48" t="s">
        <v>105</v>
      </c>
      <c r="D85" s="48" t="s">
        <v>87</v>
      </c>
      <c r="E85" s="80"/>
      <c r="F85" s="95">
        <v>100</v>
      </c>
      <c r="G85" s="94">
        <f>F85</f>
        <v>100</v>
      </c>
      <c r="I85" s="65"/>
      <c r="J85" s="66"/>
      <c r="K85" s="65"/>
    </row>
    <row r="86" spans="1:11" s="29" customFormat="1" ht="15.75" customHeight="1">
      <c r="A86" s="48">
        <v>3</v>
      </c>
      <c r="B86" s="152" t="s">
        <v>148</v>
      </c>
      <c r="C86" s="153"/>
      <c r="D86" s="153"/>
      <c r="E86" s="153"/>
      <c r="F86" s="153"/>
      <c r="G86" s="154"/>
      <c r="I86" s="65"/>
      <c r="J86" s="66"/>
      <c r="K86" s="65"/>
    </row>
    <row r="87" spans="1:11" s="29" customFormat="1" ht="18" customHeight="1">
      <c r="A87" s="71" t="s">
        <v>139</v>
      </c>
      <c r="B87" s="72" t="s">
        <v>67</v>
      </c>
      <c r="C87" s="48"/>
      <c r="D87" s="48"/>
      <c r="E87" s="79"/>
      <c r="F87" s="79"/>
      <c r="G87" s="80"/>
      <c r="I87" s="65"/>
      <c r="J87" s="66"/>
      <c r="K87" s="65"/>
    </row>
    <row r="88" spans="1:11" s="29" customFormat="1" ht="22.5">
      <c r="A88" s="48"/>
      <c r="B88" s="48" t="s">
        <v>96</v>
      </c>
      <c r="C88" s="48" t="s">
        <v>86</v>
      </c>
      <c r="D88" s="48" t="s">
        <v>140</v>
      </c>
      <c r="E88" s="80"/>
      <c r="F88" s="96">
        <f>F42</f>
        <v>11941897.67</v>
      </c>
      <c r="G88" s="98">
        <f>F88</f>
        <v>11941897.67</v>
      </c>
      <c r="I88" s="65"/>
      <c r="J88" s="66"/>
      <c r="K88" s="65"/>
    </row>
    <row r="89" spans="1:11" s="29" customFormat="1" ht="17.25" customHeight="1">
      <c r="A89" s="71" t="s">
        <v>141</v>
      </c>
      <c r="B89" s="72" t="s">
        <v>31</v>
      </c>
      <c r="C89" s="48"/>
      <c r="D89" s="48"/>
      <c r="E89" s="81"/>
      <c r="F89" s="81"/>
      <c r="G89" s="80"/>
      <c r="I89" s="65"/>
      <c r="J89" s="66"/>
      <c r="K89" s="65"/>
    </row>
    <row r="90" spans="1:11" s="29" customFormat="1" ht="25.5">
      <c r="A90" s="48"/>
      <c r="B90" s="48" t="s">
        <v>142</v>
      </c>
      <c r="C90" s="48" t="s">
        <v>69</v>
      </c>
      <c r="D90" s="48" t="s">
        <v>100</v>
      </c>
      <c r="E90" s="80"/>
      <c r="F90" s="80">
        <f>38+180+3+2</f>
        <v>223</v>
      </c>
      <c r="G90" s="95">
        <f>F90</f>
        <v>223</v>
      </c>
      <c r="I90" s="65"/>
      <c r="J90" s="66"/>
      <c r="K90" s="65"/>
    </row>
    <row r="91" spans="1:11" s="29" customFormat="1" ht="18" customHeight="1">
      <c r="A91" s="71" t="s">
        <v>143</v>
      </c>
      <c r="B91" s="72" t="s">
        <v>32</v>
      </c>
      <c r="C91" s="48"/>
      <c r="D91" s="48"/>
      <c r="E91" s="81"/>
      <c r="F91" s="81"/>
      <c r="G91" s="80"/>
      <c r="I91" s="65"/>
      <c r="J91" s="66"/>
      <c r="K91" s="65"/>
    </row>
    <row r="92" spans="1:11" s="29" customFormat="1" ht="25.5">
      <c r="A92" s="48"/>
      <c r="B92" s="48" t="s">
        <v>144</v>
      </c>
      <c r="C92" s="48" t="s">
        <v>86</v>
      </c>
      <c r="D92" s="48" t="s">
        <v>87</v>
      </c>
      <c r="E92" s="80"/>
      <c r="F92" s="96">
        <f>F88/F90</f>
        <v>53551.110627802693</v>
      </c>
      <c r="G92" s="98">
        <f>F92</f>
        <v>53551.110627802693</v>
      </c>
      <c r="I92" s="65"/>
      <c r="J92" s="66"/>
      <c r="K92" s="65"/>
    </row>
    <row r="93" spans="1:11" s="29" customFormat="1" ht="14.25" customHeight="1">
      <c r="A93" s="71" t="s">
        <v>145</v>
      </c>
      <c r="B93" s="72" t="s">
        <v>33</v>
      </c>
      <c r="C93" s="48"/>
      <c r="D93" s="48"/>
      <c r="E93" s="82"/>
      <c r="F93" s="82"/>
      <c r="G93" s="80"/>
      <c r="I93" s="65"/>
      <c r="J93" s="66"/>
      <c r="K93" s="65"/>
    </row>
    <row r="94" spans="1:11" s="29" customFormat="1" ht="25.5">
      <c r="A94" s="48"/>
      <c r="B94" s="48" t="s">
        <v>146</v>
      </c>
      <c r="C94" s="48" t="s">
        <v>105</v>
      </c>
      <c r="D94" s="48" t="s">
        <v>87</v>
      </c>
      <c r="E94" s="80"/>
      <c r="F94" s="95">
        <v>100</v>
      </c>
      <c r="G94" s="94">
        <f>F94</f>
        <v>100</v>
      </c>
      <c r="I94" s="65"/>
      <c r="J94" s="66"/>
      <c r="K94" s="65"/>
    </row>
    <row r="95" spans="1:11" ht="18.75" customHeight="1">
      <c r="A95" s="16"/>
    </row>
    <row r="96" spans="1:11" ht="51.75" customHeight="1">
      <c r="A96" s="143" t="s">
        <v>60</v>
      </c>
      <c r="B96" s="143"/>
      <c r="C96" s="143"/>
      <c r="D96" s="40"/>
      <c r="E96" s="20"/>
      <c r="F96" s="144" t="s">
        <v>61</v>
      </c>
      <c r="G96" s="144"/>
    </row>
    <row r="97" spans="1:7" s="25" customFormat="1" ht="8.25">
      <c r="A97" s="41"/>
      <c r="B97" s="42"/>
      <c r="D97" s="43" t="s">
        <v>34</v>
      </c>
      <c r="F97" s="139" t="s">
        <v>35</v>
      </c>
      <c r="G97" s="139"/>
    </row>
    <row r="98" spans="1:7" ht="15.75">
      <c r="A98" s="142" t="s">
        <v>36</v>
      </c>
      <c r="B98" s="142"/>
      <c r="C98" s="15"/>
      <c r="D98" s="15"/>
    </row>
    <row r="99" spans="1:7" ht="15.75">
      <c r="A99" s="18"/>
      <c r="B99" s="18"/>
      <c r="C99" s="15"/>
      <c r="D99" s="15"/>
    </row>
    <row r="100" spans="1:7" ht="50.25" customHeight="1">
      <c r="A100" s="143" t="s">
        <v>62</v>
      </c>
      <c r="B100" s="143"/>
      <c r="C100" s="143"/>
      <c r="D100" s="19"/>
      <c r="E100" s="20"/>
      <c r="F100" s="144" t="s">
        <v>63</v>
      </c>
      <c r="G100" s="144"/>
    </row>
    <row r="101" spans="1:7" s="25" customFormat="1" ht="8.25">
      <c r="A101" s="44"/>
      <c r="B101" s="42"/>
      <c r="C101" s="42"/>
      <c r="D101" s="43" t="s">
        <v>34</v>
      </c>
      <c r="F101" s="139" t="s">
        <v>35</v>
      </c>
      <c r="G101" s="139"/>
    </row>
    <row r="102" spans="1:7">
      <c r="A102" s="140" t="s">
        <v>37</v>
      </c>
      <c r="B102" s="140"/>
    </row>
    <row r="103" spans="1:7">
      <c r="A103" s="196" t="s">
        <v>230</v>
      </c>
      <c r="B103" s="196"/>
    </row>
    <row r="104" spans="1:7">
      <c r="A104" s="141" t="s">
        <v>38</v>
      </c>
      <c r="B104" s="141"/>
    </row>
  </sheetData>
  <mergeCells count="67">
    <mergeCell ref="A9:G9"/>
    <mergeCell ref="F1:G2"/>
    <mergeCell ref="E4:G4"/>
    <mergeCell ref="E5:G5"/>
    <mergeCell ref="E6:G6"/>
    <mergeCell ref="E7:G7"/>
    <mergeCell ref="E16:F16"/>
    <mergeCell ref="K16:M16"/>
    <mergeCell ref="N16:O16"/>
    <mergeCell ref="A10:G10"/>
    <mergeCell ref="C12:F12"/>
    <mergeCell ref="L12:M12"/>
    <mergeCell ref="O12:P12"/>
    <mergeCell ref="D13:E13"/>
    <mergeCell ref="I13:K13"/>
    <mergeCell ref="L13:M13"/>
    <mergeCell ref="O13:P13"/>
    <mergeCell ref="C14:F14"/>
    <mergeCell ref="D15:E15"/>
    <mergeCell ref="I15:K15"/>
    <mergeCell ref="L15:M15"/>
    <mergeCell ref="O15:P15"/>
    <mergeCell ref="A29:G29"/>
    <mergeCell ref="E17:F17"/>
    <mergeCell ref="K17:L17"/>
    <mergeCell ref="M17:O17"/>
    <mergeCell ref="A18:G18"/>
    <mergeCell ref="A19:C19"/>
    <mergeCell ref="D19:G19"/>
    <mergeCell ref="A20:G20"/>
    <mergeCell ref="B21:G21"/>
    <mergeCell ref="B22:G22"/>
    <mergeCell ref="B23:G23"/>
    <mergeCell ref="A27:C27"/>
    <mergeCell ref="B48:D48"/>
    <mergeCell ref="B31:G31"/>
    <mergeCell ref="B32:G32"/>
    <mergeCell ref="B33:G33"/>
    <mergeCell ref="A36:G36"/>
    <mergeCell ref="B38:D38"/>
    <mergeCell ref="B39:D39"/>
    <mergeCell ref="B40:D40"/>
    <mergeCell ref="B41:D41"/>
    <mergeCell ref="A43:D43"/>
    <mergeCell ref="A45:G45"/>
    <mergeCell ref="B47:D47"/>
    <mergeCell ref="B49:D49"/>
    <mergeCell ref="A51:D51"/>
    <mergeCell ref="A96:C96"/>
    <mergeCell ref="F96:G96"/>
    <mergeCell ref="A52:G52"/>
    <mergeCell ref="A103:B103"/>
    <mergeCell ref="A104:B104"/>
    <mergeCell ref="B24:G24"/>
    <mergeCell ref="B25:G25"/>
    <mergeCell ref="B34:G34"/>
    <mergeCell ref="B42:D42"/>
    <mergeCell ref="B50:D50"/>
    <mergeCell ref="B56:G56"/>
    <mergeCell ref="B77:G77"/>
    <mergeCell ref="B86:G86"/>
    <mergeCell ref="F97:G97"/>
    <mergeCell ref="A98:B98"/>
    <mergeCell ref="A100:C100"/>
    <mergeCell ref="F100:G100"/>
    <mergeCell ref="F101:G101"/>
    <mergeCell ref="A102:B102"/>
  </mergeCells>
  <pageMargins left="0.39370078740157483" right="0.39370078740157483" top="0.39370078740157483" bottom="0.39370078740157483" header="0" footer="0"/>
  <pageSetup paperSize="9" scale="99" orientation="landscape" horizontalDpi="300" verticalDpi="300" r:id="rId1"/>
  <rowBreaks count="2" manualBreakCount="2">
    <brk id="19" max="6" man="1"/>
    <brk id="51" max="6" man="1"/>
  </rowBreaks>
</worksheet>
</file>

<file path=xl/worksheets/sheet3.xml><?xml version="1.0" encoding="utf-8"?>
<worksheet xmlns="http://schemas.openxmlformats.org/spreadsheetml/2006/main" xmlns:r="http://schemas.openxmlformats.org/officeDocument/2006/relationships">
  <sheetPr>
    <tabColor rgb="FF00B050"/>
  </sheetPr>
  <dimension ref="A1:P77"/>
  <sheetViews>
    <sheetView view="pageBreakPreview" topLeftCell="A73" zoomScale="90" zoomScaleSheetLayoutView="90" workbookViewId="0">
      <selection activeCell="A76" sqref="A76:B76"/>
    </sheetView>
  </sheetViews>
  <sheetFormatPr defaultColWidth="21.5703125" defaultRowHeight="15"/>
  <cols>
    <col min="1" max="1" width="6.5703125" style="1" customWidth="1"/>
    <col min="2" max="2" width="21.5703125" style="1"/>
    <col min="3" max="3" width="21.5703125" style="1" customWidth="1"/>
    <col min="4" max="7" width="21.5703125" style="1"/>
    <col min="8"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9" spans="1:16" ht="15.75">
      <c r="A9" s="171" t="s">
        <v>4</v>
      </c>
      <c r="B9" s="171"/>
      <c r="C9" s="171"/>
      <c r="D9" s="171"/>
      <c r="E9" s="171"/>
      <c r="F9" s="171"/>
      <c r="G9" s="171"/>
    </row>
    <row r="10" spans="1:16" ht="15.75">
      <c r="A10" s="171" t="s">
        <v>39</v>
      </c>
      <c r="B10" s="171"/>
      <c r="C10" s="171"/>
      <c r="D10" s="171"/>
      <c r="E10" s="171"/>
      <c r="F10" s="171"/>
      <c r="G10" s="171"/>
    </row>
    <row r="12" spans="1:16" s="14" customFormat="1">
      <c r="A12" s="3" t="s">
        <v>5</v>
      </c>
      <c r="B12" s="31" t="s">
        <v>41</v>
      </c>
      <c r="C12" s="166" t="s">
        <v>40</v>
      </c>
      <c r="D12" s="166"/>
      <c r="E12" s="166"/>
      <c r="F12" s="166"/>
      <c r="G12" s="31" t="s">
        <v>42</v>
      </c>
      <c r="H12" s="4"/>
      <c r="I12" s="4"/>
      <c r="J12" s="4" t="s">
        <v>222</v>
      </c>
      <c r="K12" s="4"/>
      <c r="L12" s="172"/>
      <c r="M12" s="172"/>
      <c r="N12" s="4"/>
      <c r="O12" s="172"/>
      <c r="P12" s="172"/>
    </row>
    <row r="13" spans="1:16" s="25" customFormat="1" ht="26.25" customHeight="1">
      <c r="A13" s="24"/>
      <c r="B13" s="26" t="s">
        <v>6</v>
      </c>
      <c r="C13" s="24"/>
      <c r="D13" s="168" t="s">
        <v>3</v>
      </c>
      <c r="E13" s="168"/>
      <c r="F13" s="24"/>
      <c r="G13" s="28" t="s">
        <v>7</v>
      </c>
      <c r="H13" s="23"/>
      <c r="I13" s="168"/>
      <c r="J13" s="168"/>
      <c r="K13" s="168"/>
      <c r="L13" s="168"/>
      <c r="M13" s="168"/>
      <c r="N13" s="24"/>
      <c r="O13" s="173"/>
      <c r="P13" s="173"/>
    </row>
    <row r="14" spans="1:16">
      <c r="A14" s="8" t="s">
        <v>8</v>
      </c>
      <c r="B14" s="31" t="s">
        <v>43</v>
      </c>
      <c r="C14" s="166" t="s">
        <v>40</v>
      </c>
      <c r="D14" s="166"/>
      <c r="E14" s="166"/>
      <c r="F14" s="166"/>
      <c r="G14" s="31" t="s">
        <v>42</v>
      </c>
      <c r="H14" s="9"/>
      <c r="I14" s="9"/>
      <c r="J14" s="9"/>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ht="42" customHeight="1">
      <c r="A16" s="11" t="s">
        <v>11</v>
      </c>
      <c r="B16" s="34" t="s">
        <v>152</v>
      </c>
      <c r="C16" s="34" t="s">
        <v>153</v>
      </c>
      <c r="D16" s="34" t="s">
        <v>149</v>
      </c>
      <c r="E16" s="185" t="s">
        <v>154</v>
      </c>
      <c r="F16" s="185"/>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
      <c r="J17" s="13"/>
      <c r="K17" s="165"/>
      <c r="L17" s="165"/>
      <c r="M17" s="165"/>
      <c r="N17" s="165"/>
      <c r="O17" s="165"/>
      <c r="P17" s="13"/>
    </row>
    <row r="18" spans="1:16" ht="35.25" customHeight="1">
      <c r="A18" s="157" t="s">
        <v>226</v>
      </c>
      <c r="B18" s="157"/>
      <c r="C18" s="157"/>
      <c r="D18" s="157"/>
      <c r="E18" s="157"/>
      <c r="F18" s="157"/>
      <c r="G18" s="157"/>
    </row>
    <row r="19" spans="1:16" ht="202.5" customHeight="1">
      <c r="A19" s="162" t="s">
        <v>49</v>
      </c>
      <c r="B19" s="162"/>
      <c r="C19" s="162"/>
      <c r="D19" s="161" t="s">
        <v>155</v>
      </c>
      <c r="E19" s="161"/>
      <c r="F19" s="161"/>
      <c r="G19" s="161"/>
    </row>
    <row r="20" spans="1:16" ht="15.75" customHeight="1">
      <c r="A20" s="157" t="s">
        <v>50</v>
      </c>
      <c r="B20" s="157"/>
      <c r="C20" s="157"/>
      <c r="D20" s="157"/>
      <c r="E20" s="157"/>
      <c r="F20" s="157"/>
      <c r="G20" s="157"/>
    </row>
    <row r="21" spans="1:16">
      <c r="A21" s="36" t="s">
        <v>17</v>
      </c>
      <c r="B21" s="156" t="s">
        <v>18</v>
      </c>
      <c r="C21" s="156"/>
      <c r="D21" s="156"/>
      <c r="E21" s="156"/>
      <c r="F21" s="156"/>
      <c r="G21" s="156"/>
    </row>
    <row r="22" spans="1:16">
      <c r="A22" s="36">
        <v>1</v>
      </c>
      <c r="B22" s="156" t="s">
        <v>111</v>
      </c>
      <c r="C22" s="156"/>
      <c r="D22" s="156"/>
      <c r="E22" s="156"/>
      <c r="F22" s="156"/>
      <c r="G22" s="156"/>
    </row>
    <row r="23" spans="1:16">
      <c r="A23" s="36">
        <v>2</v>
      </c>
      <c r="B23" s="156" t="s">
        <v>112</v>
      </c>
      <c r="C23" s="156"/>
      <c r="D23" s="156"/>
      <c r="E23" s="156"/>
      <c r="F23" s="156"/>
      <c r="G23" s="156"/>
    </row>
    <row r="24" spans="1:16" ht="25.5" customHeight="1">
      <c r="A24" s="36">
        <v>3</v>
      </c>
      <c r="B24" s="156" t="s">
        <v>113</v>
      </c>
      <c r="C24" s="156"/>
      <c r="D24" s="156"/>
      <c r="E24" s="156"/>
      <c r="F24" s="156"/>
      <c r="G24" s="156"/>
    </row>
    <row r="25" spans="1:16">
      <c r="A25" s="36">
        <v>4</v>
      </c>
      <c r="B25" s="156" t="s">
        <v>114</v>
      </c>
      <c r="C25" s="156"/>
      <c r="D25" s="156"/>
      <c r="E25" s="156"/>
      <c r="F25" s="156"/>
      <c r="G25" s="156"/>
    </row>
    <row r="26" spans="1:16">
      <c r="A26" s="67"/>
      <c r="B26" s="67"/>
      <c r="C26" s="67"/>
      <c r="D26" s="68"/>
      <c r="E26" s="68"/>
      <c r="F26" s="68"/>
      <c r="G26" s="68"/>
    </row>
    <row r="27" spans="1:16" ht="15.75">
      <c r="A27" s="180" t="s">
        <v>156</v>
      </c>
      <c r="B27" s="180"/>
      <c r="C27" s="180"/>
      <c r="D27" s="180"/>
      <c r="E27" s="180"/>
      <c r="F27" s="180"/>
      <c r="G27" s="180"/>
    </row>
    <row r="28" spans="1:16" ht="15.75">
      <c r="A28" s="69"/>
      <c r="B28" s="69"/>
      <c r="C28" s="69"/>
      <c r="D28" s="14"/>
      <c r="E28" s="14"/>
      <c r="F28" s="14"/>
      <c r="G28" s="14"/>
    </row>
    <row r="29" spans="1:16" ht="15.75" customHeight="1">
      <c r="A29" s="157" t="s">
        <v>53</v>
      </c>
      <c r="B29" s="157"/>
      <c r="C29" s="157"/>
      <c r="D29" s="157"/>
      <c r="E29" s="157"/>
      <c r="F29" s="157"/>
      <c r="G29" s="157"/>
    </row>
    <row r="30" spans="1:16" ht="15.75" customHeight="1">
      <c r="A30" s="35"/>
      <c r="B30" s="35"/>
      <c r="C30" s="35"/>
      <c r="D30" s="35"/>
      <c r="E30" s="35"/>
      <c r="F30" s="35"/>
      <c r="G30" s="35"/>
    </row>
    <row r="31" spans="1:16" ht="15.75">
      <c r="A31" s="17" t="s">
        <v>17</v>
      </c>
      <c r="B31" s="155" t="s">
        <v>19</v>
      </c>
      <c r="C31" s="155"/>
      <c r="D31" s="155"/>
      <c r="E31" s="155"/>
      <c r="F31" s="155"/>
      <c r="G31" s="155"/>
    </row>
    <row r="32" spans="1:16" ht="15.75">
      <c r="A32" s="17">
        <v>1</v>
      </c>
      <c r="B32" s="155" t="s">
        <v>116</v>
      </c>
      <c r="C32" s="155"/>
      <c r="D32" s="155"/>
      <c r="E32" s="155"/>
      <c r="F32" s="155"/>
      <c r="G32" s="155"/>
    </row>
    <row r="33" spans="1:7" ht="15.75">
      <c r="A33" s="17">
        <v>2</v>
      </c>
      <c r="B33" s="155" t="s">
        <v>57</v>
      </c>
      <c r="C33" s="155"/>
      <c r="D33" s="155"/>
      <c r="E33" s="155"/>
      <c r="F33" s="155"/>
      <c r="G33" s="155"/>
    </row>
    <row r="34" spans="1:7" ht="15.75">
      <c r="A34" s="17">
        <v>3</v>
      </c>
      <c r="B34" s="155" t="s">
        <v>117</v>
      </c>
      <c r="C34" s="155"/>
      <c r="D34" s="155"/>
      <c r="E34" s="155"/>
      <c r="F34" s="155"/>
      <c r="G34" s="155"/>
    </row>
    <row r="35" spans="1:7" ht="15.75">
      <c r="A35" s="37"/>
      <c r="B35" s="37"/>
      <c r="C35" s="37"/>
      <c r="D35" s="37"/>
      <c r="E35" s="37"/>
      <c r="F35" s="37"/>
      <c r="G35" s="37"/>
    </row>
    <row r="36" spans="1:7" ht="15.75">
      <c r="A36" s="145" t="s">
        <v>58</v>
      </c>
      <c r="B36" s="145"/>
      <c r="C36" s="145"/>
      <c r="D36" s="145"/>
      <c r="E36" s="145"/>
      <c r="F36" s="145"/>
      <c r="G36" s="145"/>
    </row>
    <row r="37" spans="1:7" ht="15.75">
      <c r="A37" s="16"/>
      <c r="G37" s="39" t="s">
        <v>21</v>
      </c>
    </row>
    <row r="38" spans="1:7" ht="15.75">
      <c r="A38" s="17" t="s">
        <v>17</v>
      </c>
      <c r="B38" s="155" t="s">
        <v>20</v>
      </c>
      <c r="C38" s="155"/>
      <c r="D38" s="155"/>
      <c r="E38" s="17" t="s">
        <v>22</v>
      </c>
      <c r="F38" s="17" t="s">
        <v>23</v>
      </c>
      <c r="G38" s="17" t="s">
        <v>24</v>
      </c>
    </row>
    <row r="39" spans="1:7" s="45" customFormat="1" ht="12.75">
      <c r="A39" s="36">
        <v>1</v>
      </c>
      <c r="B39" s="156">
        <v>2</v>
      </c>
      <c r="C39" s="156"/>
      <c r="D39" s="156"/>
      <c r="E39" s="36">
        <v>3</v>
      </c>
      <c r="F39" s="36">
        <v>4</v>
      </c>
      <c r="G39" s="36">
        <v>5</v>
      </c>
    </row>
    <row r="40" spans="1:7" s="45" customFormat="1" ht="30.75" customHeight="1">
      <c r="A40" s="36">
        <v>1</v>
      </c>
      <c r="B40" s="156" t="s">
        <v>157</v>
      </c>
      <c r="C40" s="156"/>
      <c r="D40" s="156"/>
      <c r="E40" s="46">
        <v>5979990</v>
      </c>
      <c r="F40" s="46">
        <v>45100</v>
      </c>
      <c r="G40" s="46">
        <f>E40+F40</f>
        <v>6025090</v>
      </c>
    </row>
    <row r="41" spans="1:7" s="45" customFormat="1" ht="12.75" hidden="1">
      <c r="A41" s="36">
        <v>2</v>
      </c>
      <c r="B41" s="156" t="s">
        <v>57</v>
      </c>
      <c r="C41" s="156"/>
      <c r="D41" s="156"/>
      <c r="E41" s="46">
        <v>0</v>
      </c>
      <c r="F41" s="46">
        <v>0</v>
      </c>
      <c r="G41" s="46">
        <f>E41+F41</f>
        <v>0</v>
      </c>
    </row>
    <row r="42" spans="1:7" s="45" customFormat="1" ht="12.75" hidden="1">
      <c r="A42" s="36">
        <v>3</v>
      </c>
      <c r="B42" s="156" t="s">
        <v>117</v>
      </c>
      <c r="C42" s="156"/>
      <c r="D42" s="156"/>
      <c r="E42" s="46">
        <v>0</v>
      </c>
      <c r="F42" s="46">
        <v>0</v>
      </c>
      <c r="G42" s="46">
        <f>E42+F42</f>
        <v>0</v>
      </c>
    </row>
    <row r="43" spans="1:7" ht="15.75" customHeight="1">
      <c r="A43" s="155" t="s">
        <v>24</v>
      </c>
      <c r="B43" s="155"/>
      <c r="C43" s="155"/>
      <c r="D43" s="155"/>
      <c r="E43" s="70">
        <f>SUM(E40:E42)</f>
        <v>5979990</v>
      </c>
      <c r="F43" s="70">
        <f t="shared" ref="F43:G43" si="0">SUM(F40:F42)</f>
        <v>45100</v>
      </c>
      <c r="G43" s="70">
        <f t="shared" si="0"/>
        <v>6025090</v>
      </c>
    </row>
    <row r="44" spans="1:7" ht="15.75" customHeight="1">
      <c r="A44" s="37"/>
      <c r="B44" s="37"/>
      <c r="C44" s="37"/>
      <c r="D44" s="37"/>
      <c r="E44" s="37"/>
      <c r="F44" s="37"/>
      <c r="G44" s="37"/>
    </row>
    <row r="45" spans="1:7" ht="15.75" customHeight="1">
      <c r="A45" s="157" t="s">
        <v>59</v>
      </c>
      <c r="B45" s="157"/>
      <c r="C45" s="157"/>
      <c r="D45" s="157"/>
      <c r="E45" s="157"/>
      <c r="F45" s="157"/>
      <c r="G45" s="157"/>
    </row>
    <row r="46" spans="1:7" ht="15.75">
      <c r="A46" s="16"/>
      <c r="G46" s="38" t="s">
        <v>25</v>
      </c>
    </row>
    <row r="47" spans="1:7" ht="15.75">
      <c r="A47" s="17" t="s">
        <v>17</v>
      </c>
      <c r="B47" s="146" t="s">
        <v>26</v>
      </c>
      <c r="C47" s="147"/>
      <c r="D47" s="148"/>
      <c r="E47" s="17" t="s">
        <v>22</v>
      </c>
      <c r="F47" s="17" t="s">
        <v>23</v>
      </c>
      <c r="G47" s="17" t="s">
        <v>24</v>
      </c>
    </row>
    <row r="48" spans="1:7" s="45" customFormat="1" ht="12.75">
      <c r="A48" s="36">
        <v>1</v>
      </c>
      <c r="B48" s="158">
        <v>2</v>
      </c>
      <c r="C48" s="159"/>
      <c r="D48" s="160"/>
      <c r="E48" s="36">
        <v>3</v>
      </c>
      <c r="F48" s="36">
        <v>4</v>
      </c>
      <c r="G48" s="36">
        <v>5</v>
      </c>
    </row>
    <row r="49" spans="1:13" ht="24.75" customHeight="1">
      <c r="A49" s="36">
        <v>1</v>
      </c>
      <c r="B49" s="158" t="s">
        <v>64</v>
      </c>
      <c r="C49" s="159"/>
      <c r="D49" s="160"/>
      <c r="E49" s="46">
        <f>592490+2760</f>
        <v>595250</v>
      </c>
      <c r="F49" s="46">
        <v>0</v>
      </c>
      <c r="G49" s="46">
        <f>E49+F49</f>
        <v>595250</v>
      </c>
    </row>
    <row r="50" spans="1:13" ht="30" customHeight="1">
      <c r="A50" s="36">
        <v>2</v>
      </c>
      <c r="B50" s="158" t="s">
        <v>118</v>
      </c>
      <c r="C50" s="159"/>
      <c r="D50" s="160"/>
      <c r="E50" s="46">
        <v>71400</v>
      </c>
      <c r="F50" s="46">
        <v>0</v>
      </c>
      <c r="G50" s="46">
        <f>E50+F50</f>
        <v>71400</v>
      </c>
    </row>
    <row r="51" spans="1:13" ht="15.75" customHeight="1">
      <c r="A51" s="146" t="s">
        <v>24</v>
      </c>
      <c r="B51" s="147"/>
      <c r="C51" s="147"/>
      <c r="D51" s="148"/>
      <c r="E51" s="46">
        <f>SUM(E49:E50)</f>
        <v>666650</v>
      </c>
      <c r="F51" s="46">
        <f>SUM(F49:F50)</f>
        <v>0</v>
      </c>
      <c r="G51" s="46">
        <f>SUM(G49:G50)</f>
        <v>666650</v>
      </c>
    </row>
    <row r="52" spans="1:13" ht="15.75" customHeight="1">
      <c r="A52" s="157" t="s">
        <v>221</v>
      </c>
      <c r="B52" s="157"/>
      <c r="C52" s="157"/>
      <c r="D52" s="157"/>
      <c r="E52" s="157"/>
      <c r="F52" s="157"/>
      <c r="G52" s="157"/>
    </row>
    <row r="53" spans="1:13" s="117" customFormat="1" ht="12">
      <c r="A53" s="116" t="s">
        <v>17</v>
      </c>
      <c r="B53" s="116" t="s">
        <v>27</v>
      </c>
      <c r="C53" s="116" t="s">
        <v>28</v>
      </c>
      <c r="D53" s="116" t="s">
        <v>29</v>
      </c>
      <c r="E53" s="116" t="s">
        <v>22</v>
      </c>
      <c r="F53" s="116" t="s">
        <v>23</v>
      </c>
      <c r="G53" s="116" t="s">
        <v>24</v>
      </c>
    </row>
    <row r="54" spans="1:13" s="117" customFormat="1" ht="12">
      <c r="A54" s="116">
        <v>1</v>
      </c>
      <c r="B54" s="116">
        <v>2</v>
      </c>
      <c r="C54" s="116">
        <v>3</v>
      </c>
      <c r="D54" s="116">
        <v>4</v>
      </c>
      <c r="E54" s="116">
        <v>5</v>
      </c>
      <c r="F54" s="116">
        <v>6</v>
      </c>
      <c r="G54" s="116">
        <v>7</v>
      </c>
    </row>
    <row r="55" spans="1:13" s="29" customFormat="1" ht="15" customHeight="1">
      <c r="A55" s="51">
        <v>1</v>
      </c>
      <c r="B55" s="181" t="s">
        <v>158</v>
      </c>
      <c r="C55" s="182"/>
      <c r="D55" s="182"/>
      <c r="E55" s="182"/>
      <c r="F55" s="182"/>
      <c r="G55" s="183"/>
      <c r="I55" s="118"/>
      <c r="J55" s="75"/>
      <c r="K55" s="118"/>
    </row>
    <row r="56" spans="1:13" s="29" customFormat="1" ht="12">
      <c r="A56" s="49" t="s">
        <v>66</v>
      </c>
      <c r="B56" s="50" t="s">
        <v>30</v>
      </c>
      <c r="C56" s="51"/>
      <c r="D56" s="51"/>
      <c r="E56" s="51"/>
      <c r="F56" s="51"/>
      <c r="G56" s="53"/>
      <c r="H56" s="30"/>
      <c r="I56" s="119"/>
      <c r="J56" s="120"/>
      <c r="K56" s="118"/>
    </row>
    <row r="57" spans="1:13" s="29" customFormat="1" ht="36">
      <c r="A57" s="51"/>
      <c r="B57" s="51" t="s">
        <v>119</v>
      </c>
      <c r="C57" s="51" t="s">
        <v>69</v>
      </c>
      <c r="D57" s="51" t="s">
        <v>120</v>
      </c>
      <c r="E57" s="64">
        <v>1</v>
      </c>
      <c r="F57" s="64"/>
      <c r="G57" s="60">
        <f>E57</f>
        <v>1</v>
      </c>
      <c r="I57" s="118"/>
      <c r="J57" s="121"/>
      <c r="K57" s="118"/>
    </row>
    <row r="58" spans="1:13" s="29" customFormat="1" ht="37.5" customHeight="1">
      <c r="A58" s="51"/>
      <c r="B58" s="51" t="s">
        <v>121</v>
      </c>
      <c r="C58" s="51" t="s">
        <v>69</v>
      </c>
      <c r="D58" s="51" t="s">
        <v>120</v>
      </c>
      <c r="E58" s="60">
        <v>22</v>
      </c>
      <c r="F58" s="60"/>
      <c r="G58" s="60">
        <f>E58</f>
        <v>22</v>
      </c>
      <c r="I58" s="118"/>
      <c r="J58" s="122"/>
      <c r="K58" s="118"/>
    </row>
    <row r="59" spans="1:13" s="29" customFormat="1" ht="49.5" customHeight="1">
      <c r="A59" s="51"/>
      <c r="B59" s="73" t="s">
        <v>125</v>
      </c>
      <c r="C59" s="51" t="s">
        <v>73</v>
      </c>
      <c r="D59" s="51" t="s">
        <v>76</v>
      </c>
      <c r="E59" s="58">
        <v>8</v>
      </c>
      <c r="F59" s="59"/>
      <c r="G59" s="58">
        <f>E59</f>
        <v>8</v>
      </c>
      <c r="I59" s="118"/>
      <c r="J59" s="75"/>
      <c r="K59" s="118"/>
    </row>
    <row r="60" spans="1:13" s="29" customFormat="1" ht="14.25" customHeight="1">
      <c r="A60" s="51"/>
      <c r="B60" s="51" t="s">
        <v>126</v>
      </c>
      <c r="C60" s="51" t="s">
        <v>73</v>
      </c>
      <c r="D60" s="51" t="s">
        <v>76</v>
      </c>
      <c r="E60" s="58">
        <v>12.5</v>
      </c>
      <c r="F60" s="59"/>
      <c r="G60" s="58">
        <f>E60</f>
        <v>12.5</v>
      </c>
      <c r="H60" s="123"/>
      <c r="I60" s="124"/>
      <c r="J60" s="124"/>
      <c r="K60" s="124"/>
      <c r="L60" s="123"/>
      <c r="M60" s="123"/>
    </row>
    <row r="61" spans="1:13" s="29" customFormat="1" ht="12">
      <c r="A61" s="51"/>
      <c r="B61" s="51" t="s">
        <v>79</v>
      </c>
      <c r="C61" s="51" t="s">
        <v>73</v>
      </c>
      <c r="D61" s="51" t="s">
        <v>76</v>
      </c>
      <c r="E61" s="58">
        <f>SUM(E59:E60)</f>
        <v>20.5</v>
      </c>
      <c r="F61" s="59"/>
      <c r="G61" s="58">
        <f>SUM(G59:G60)</f>
        <v>20.5</v>
      </c>
      <c r="H61" s="125"/>
      <c r="I61" s="186"/>
      <c r="J61" s="186"/>
      <c r="K61" s="186"/>
      <c r="L61" s="123"/>
      <c r="M61" s="123"/>
    </row>
    <row r="62" spans="1:13" s="29" customFormat="1" ht="12.75" customHeight="1">
      <c r="A62" s="49" t="s">
        <v>80</v>
      </c>
      <c r="B62" s="50" t="s">
        <v>31</v>
      </c>
      <c r="C62" s="51"/>
      <c r="D62" s="51"/>
      <c r="E62" s="59"/>
      <c r="F62" s="59"/>
      <c r="G62" s="53"/>
      <c r="H62" s="126"/>
      <c r="I62" s="126"/>
      <c r="J62" s="126"/>
      <c r="K62" s="126"/>
      <c r="L62" s="126"/>
      <c r="M62" s="126"/>
    </row>
    <row r="63" spans="1:13" s="29" customFormat="1" ht="36">
      <c r="A63" s="51"/>
      <c r="B63" s="51" t="s">
        <v>127</v>
      </c>
      <c r="C63" s="51" t="s">
        <v>82</v>
      </c>
      <c r="D63" s="51" t="s">
        <v>128</v>
      </c>
      <c r="E63" s="60">
        <v>678</v>
      </c>
      <c r="F63" s="60"/>
      <c r="G63" s="60">
        <f>E63</f>
        <v>678</v>
      </c>
      <c r="H63" s="127"/>
      <c r="I63" s="128"/>
      <c r="J63" s="129"/>
      <c r="K63" s="128"/>
      <c r="L63" s="127"/>
      <c r="M63" s="127"/>
    </row>
    <row r="64" spans="1:13" s="29" customFormat="1" ht="12">
      <c r="A64" s="49" t="s">
        <v>84</v>
      </c>
      <c r="B64" s="50" t="s">
        <v>32</v>
      </c>
      <c r="C64" s="51"/>
      <c r="D64" s="51"/>
      <c r="E64" s="59"/>
      <c r="F64" s="59"/>
      <c r="G64" s="60"/>
      <c r="H64" s="125"/>
      <c r="I64" s="186"/>
      <c r="J64" s="186"/>
      <c r="K64" s="186"/>
      <c r="L64" s="123"/>
      <c r="M64" s="123"/>
    </row>
    <row r="65" spans="1:13" s="29" customFormat="1" ht="12.75" customHeight="1">
      <c r="A65" s="51"/>
      <c r="B65" s="51" t="s">
        <v>129</v>
      </c>
      <c r="C65" s="51" t="s">
        <v>86</v>
      </c>
      <c r="D65" s="51" t="s">
        <v>87</v>
      </c>
      <c r="E65" s="58">
        <f>E40/E63</f>
        <v>8820.0442477876113</v>
      </c>
      <c r="F65" s="58">
        <f>F40/E63</f>
        <v>66.51917404129793</v>
      </c>
      <c r="G65" s="58">
        <f>E65+F65</f>
        <v>8886.5634218289088</v>
      </c>
      <c r="H65" s="123"/>
      <c r="I65" s="123"/>
      <c r="J65" s="123"/>
      <c r="K65" s="123"/>
      <c r="L65" s="123"/>
      <c r="M65" s="123"/>
    </row>
    <row r="66" spans="1:13" s="29" customFormat="1" ht="36">
      <c r="A66" s="51"/>
      <c r="B66" s="51" t="s">
        <v>131</v>
      </c>
      <c r="C66" s="51" t="s">
        <v>132</v>
      </c>
      <c r="D66" s="51" t="s">
        <v>133</v>
      </c>
      <c r="E66" s="58">
        <f>E63*E68/1000*95%</f>
        <v>109.497</v>
      </c>
      <c r="F66" s="58"/>
      <c r="G66" s="58">
        <f>E66</f>
        <v>109.497</v>
      </c>
      <c r="H66" s="126"/>
      <c r="I66" s="126"/>
      <c r="J66" s="126"/>
      <c r="K66" s="126"/>
      <c r="L66" s="126"/>
      <c r="M66" s="126"/>
    </row>
    <row r="67" spans="1:13" s="29" customFormat="1" ht="12">
      <c r="A67" s="49" t="s">
        <v>91</v>
      </c>
      <c r="B67" s="50" t="s">
        <v>33</v>
      </c>
      <c r="C67" s="51"/>
      <c r="D67" s="51"/>
      <c r="E67" s="57"/>
      <c r="F67" s="57"/>
      <c r="G67" s="53"/>
      <c r="H67" s="126"/>
      <c r="I67" s="126"/>
      <c r="J67" s="126"/>
      <c r="K67" s="126"/>
      <c r="L67" s="126"/>
      <c r="M67" s="126"/>
    </row>
    <row r="68" spans="1:13" s="29" customFormat="1" ht="38.25" customHeight="1">
      <c r="A68" s="51"/>
      <c r="B68" s="51" t="s">
        <v>136</v>
      </c>
      <c r="C68" s="51" t="s">
        <v>137</v>
      </c>
      <c r="D68" s="51" t="s">
        <v>133</v>
      </c>
      <c r="E68" s="53">
        <v>170</v>
      </c>
      <c r="F68" s="53"/>
      <c r="G68" s="53">
        <f>E68</f>
        <v>170</v>
      </c>
      <c r="I68" s="118"/>
      <c r="J68" s="75"/>
      <c r="K68" s="118"/>
    </row>
    <row r="69" spans="1:13" ht="15.75">
      <c r="A69" s="16"/>
    </row>
    <row r="70" spans="1:13" ht="51.75" customHeight="1">
      <c r="A70" s="143" t="s">
        <v>60</v>
      </c>
      <c r="B70" s="143"/>
      <c r="C70" s="143"/>
      <c r="D70" s="40"/>
      <c r="E70" s="20"/>
      <c r="F70" s="144" t="s">
        <v>61</v>
      </c>
      <c r="G70" s="144"/>
    </row>
    <row r="71" spans="1:13" s="25" customFormat="1" ht="8.25">
      <c r="A71" s="41"/>
      <c r="B71" s="42"/>
      <c r="D71" s="43" t="s">
        <v>34</v>
      </c>
      <c r="F71" s="139" t="s">
        <v>35</v>
      </c>
      <c r="G71" s="139"/>
    </row>
    <row r="72" spans="1:13" ht="15.75">
      <c r="A72" s="142" t="s">
        <v>36</v>
      </c>
      <c r="B72" s="142"/>
      <c r="C72" s="15"/>
      <c r="D72" s="15"/>
    </row>
    <row r="73" spans="1:13" ht="50.25" customHeight="1">
      <c r="A73" s="143" t="s">
        <v>62</v>
      </c>
      <c r="B73" s="143"/>
      <c r="C73" s="143"/>
      <c r="D73" s="19"/>
      <c r="E73" s="20"/>
      <c r="F73" s="144" t="s">
        <v>63</v>
      </c>
      <c r="G73" s="144"/>
    </row>
    <row r="74" spans="1:13" s="25" customFormat="1" ht="8.25">
      <c r="A74" s="44"/>
      <c r="B74" s="42"/>
      <c r="C74" s="42"/>
      <c r="D74" s="43" t="s">
        <v>34</v>
      </c>
      <c r="F74" s="139" t="s">
        <v>35</v>
      </c>
      <c r="G74" s="139"/>
    </row>
    <row r="75" spans="1:13">
      <c r="A75" s="140" t="s">
        <v>37</v>
      </c>
      <c r="B75" s="140"/>
    </row>
    <row r="76" spans="1:13">
      <c r="A76" s="196" t="s">
        <v>230</v>
      </c>
      <c r="B76" s="196"/>
    </row>
    <row r="77" spans="1:13">
      <c r="A77" s="141" t="s">
        <v>38</v>
      </c>
      <c r="B77" s="141"/>
    </row>
  </sheetData>
  <mergeCells count="67">
    <mergeCell ref="A9:G9"/>
    <mergeCell ref="F1:G2"/>
    <mergeCell ref="E4:G4"/>
    <mergeCell ref="E5:G5"/>
    <mergeCell ref="E6:G6"/>
    <mergeCell ref="E7:G7"/>
    <mergeCell ref="E16:F16"/>
    <mergeCell ref="K16:M16"/>
    <mergeCell ref="N16:O16"/>
    <mergeCell ref="A10:G10"/>
    <mergeCell ref="C12:F12"/>
    <mergeCell ref="L12:M12"/>
    <mergeCell ref="O12:P12"/>
    <mergeCell ref="D13:E13"/>
    <mergeCell ref="I13:K13"/>
    <mergeCell ref="L13:M13"/>
    <mergeCell ref="O13:P13"/>
    <mergeCell ref="C14:F14"/>
    <mergeCell ref="D15:E15"/>
    <mergeCell ref="I15:K15"/>
    <mergeCell ref="L15:M15"/>
    <mergeCell ref="O15:P15"/>
    <mergeCell ref="B25:G25"/>
    <mergeCell ref="E17:F17"/>
    <mergeCell ref="K17:L17"/>
    <mergeCell ref="M17:O17"/>
    <mergeCell ref="A18:G18"/>
    <mergeCell ref="A19:C19"/>
    <mergeCell ref="D19:G19"/>
    <mergeCell ref="A20:G20"/>
    <mergeCell ref="B21:G21"/>
    <mergeCell ref="B22:G22"/>
    <mergeCell ref="B23:G23"/>
    <mergeCell ref="B24:G24"/>
    <mergeCell ref="A29:G29"/>
    <mergeCell ref="B31:G31"/>
    <mergeCell ref="B32:G32"/>
    <mergeCell ref="B33:G33"/>
    <mergeCell ref="B34:G34"/>
    <mergeCell ref="B50:D50"/>
    <mergeCell ref="A36:G36"/>
    <mergeCell ref="B38:D38"/>
    <mergeCell ref="B39:D39"/>
    <mergeCell ref="B40:D40"/>
    <mergeCell ref="B41:D41"/>
    <mergeCell ref="B42:D42"/>
    <mergeCell ref="A43:D43"/>
    <mergeCell ref="A45:G45"/>
    <mergeCell ref="B47:D47"/>
    <mergeCell ref="B48:D48"/>
    <mergeCell ref="B49:D49"/>
    <mergeCell ref="A76:B76"/>
    <mergeCell ref="A77:B77"/>
    <mergeCell ref="A27:G27"/>
    <mergeCell ref="B55:G55"/>
    <mergeCell ref="I61:K61"/>
    <mergeCell ref="I64:K64"/>
    <mergeCell ref="A52:G52"/>
    <mergeCell ref="F71:G71"/>
    <mergeCell ref="A72:B72"/>
    <mergeCell ref="A73:C73"/>
    <mergeCell ref="F73:G73"/>
    <mergeCell ref="F74:G74"/>
    <mergeCell ref="A75:B75"/>
    <mergeCell ref="A51:D51"/>
    <mergeCell ref="A70:C70"/>
    <mergeCell ref="F70:G70"/>
  </mergeCells>
  <pageMargins left="0.39370078740157483" right="0.39370078740157483" top="0.39370078740157483" bottom="0.39370078740157483" header="0" footer="0"/>
  <pageSetup paperSize="9" scale="97" orientation="landscape" horizontalDpi="300" verticalDpi="300" r:id="rId1"/>
  <rowBreaks count="2" manualBreakCount="2">
    <brk id="19" max="6" man="1"/>
    <brk id="51" max="6" man="1"/>
  </rowBreaks>
</worksheet>
</file>

<file path=xl/worksheets/sheet4.xml><?xml version="1.0" encoding="utf-8"?>
<worksheet xmlns="http://schemas.openxmlformats.org/spreadsheetml/2006/main" xmlns:r="http://schemas.openxmlformats.org/officeDocument/2006/relationships">
  <sheetPr>
    <tabColor rgb="FF00B050"/>
  </sheetPr>
  <dimension ref="A1:P90"/>
  <sheetViews>
    <sheetView view="pageBreakPreview" topLeftCell="A84" zoomScale="90" zoomScaleSheetLayoutView="90" workbookViewId="0">
      <selection activeCell="A89" sqref="A89:B89"/>
    </sheetView>
  </sheetViews>
  <sheetFormatPr defaultColWidth="21.5703125" defaultRowHeight="15"/>
  <cols>
    <col min="1" max="1" width="6.5703125" style="1" customWidth="1"/>
    <col min="2" max="2" width="21.5703125" style="1"/>
    <col min="3" max="3" width="21.5703125" style="1" customWidth="1"/>
    <col min="4" max="7" width="21.5703125" style="1"/>
    <col min="8"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9" spans="1:16" ht="15.75">
      <c r="A9" s="171" t="s">
        <v>4</v>
      </c>
      <c r="B9" s="171"/>
      <c r="C9" s="171"/>
      <c r="D9" s="171"/>
      <c r="E9" s="171"/>
      <c r="F9" s="171"/>
      <c r="G9" s="171"/>
    </row>
    <row r="10" spans="1:16" ht="15.75">
      <c r="A10" s="171" t="s">
        <v>39</v>
      </c>
      <c r="B10" s="171"/>
      <c r="C10" s="171"/>
      <c r="D10" s="171"/>
      <c r="E10" s="171"/>
      <c r="F10" s="171"/>
      <c r="G10" s="171"/>
    </row>
    <row r="11" spans="1:16">
      <c r="J11" s="1" t="s">
        <v>222</v>
      </c>
    </row>
    <row r="12" spans="1:16" s="14" customFormat="1">
      <c r="A12" s="3" t="s">
        <v>5</v>
      </c>
      <c r="B12" s="31" t="s">
        <v>41</v>
      </c>
      <c r="C12" s="166" t="s">
        <v>40</v>
      </c>
      <c r="D12" s="166"/>
      <c r="E12" s="166"/>
      <c r="F12" s="166"/>
      <c r="G12" s="31" t="s">
        <v>42</v>
      </c>
      <c r="H12" s="4"/>
      <c r="I12" s="4"/>
      <c r="J12" s="4"/>
      <c r="K12" s="4"/>
      <c r="L12" s="172"/>
      <c r="M12" s="172"/>
      <c r="N12" s="4"/>
      <c r="O12" s="172"/>
      <c r="P12" s="172"/>
    </row>
    <row r="13" spans="1:16" s="25" customFormat="1" ht="26.25" customHeight="1">
      <c r="A13" s="24"/>
      <c r="B13" s="26" t="s">
        <v>6</v>
      </c>
      <c r="C13" s="24"/>
      <c r="D13" s="168" t="s">
        <v>3</v>
      </c>
      <c r="E13" s="168"/>
      <c r="F13" s="24"/>
      <c r="G13" s="28" t="s">
        <v>7</v>
      </c>
      <c r="H13" s="23"/>
      <c r="I13" s="168"/>
      <c r="J13" s="168"/>
      <c r="K13" s="168"/>
      <c r="L13" s="168"/>
      <c r="M13" s="168"/>
      <c r="N13" s="24"/>
      <c r="O13" s="173"/>
      <c r="P13" s="173"/>
    </row>
    <row r="14" spans="1:16">
      <c r="A14" s="8" t="s">
        <v>8</v>
      </c>
      <c r="B14" s="31" t="s">
        <v>43</v>
      </c>
      <c r="C14" s="166" t="s">
        <v>40</v>
      </c>
      <c r="D14" s="166"/>
      <c r="E14" s="166"/>
      <c r="F14" s="166"/>
      <c r="G14" s="31" t="s">
        <v>42</v>
      </c>
      <c r="H14" s="9"/>
      <c r="I14" s="9"/>
      <c r="J14" s="9"/>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ht="40.5" customHeight="1">
      <c r="A16" s="11" t="s">
        <v>11</v>
      </c>
      <c r="B16" s="34" t="s">
        <v>161</v>
      </c>
      <c r="C16" s="34" t="s">
        <v>162</v>
      </c>
      <c r="D16" s="34" t="s">
        <v>160</v>
      </c>
      <c r="E16" s="167" t="s">
        <v>159</v>
      </c>
      <c r="F16" s="167"/>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
      <c r="J17" s="13"/>
      <c r="K17" s="165"/>
      <c r="L17" s="165"/>
      <c r="M17" s="165"/>
      <c r="N17" s="165"/>
      <c r="O17" s="165"/>
      <c r="P17" s="13"/>
    </row>
    <row r="18" spans="1:16" ht="35.25" customHeight="1">
      <c r="A18" s="157" t="s">
        <v>225</v>
      </c>
      <c r="B18" s="157"/>
      <c r="C18" s="157"/>
      <c r="D18" s="157"/>
      <c r="E18" s="157"/>
      <c r="F18" s="157"/>
      <c r="G18" s="157"/>
    </row>
    <row r="19" spans="1:16" ht="163.5" customHeight="1">
      <c r="A19" s="162" t="s">
        <v>49</v>
      </c>
      <c r="B19" s="162"/>
      <c r="C19" s="162"/>
      <c r="D19" s="161" t="s">
        <v>163</v>
      </c>
      <c r="E19" s="161"/>
      <c r="F19" s="161"/>
      <c r="G19" s="161"/>
    </row>
    <row r="20" spans="1:16" ht="15.75" customHeight="1">
      <c r="A20" s="157" t="s">
        <v>50</v>
      </c>
      <c r="B20" s="157"/>
      <c r="C20" s="157"/>
      <c r="D20" s="157"/>
      <c r="E20" s="157"/>
      <c r="F20" s="157"/>
      <c r="G20" s="157"/>
    </row>
    <row r="21" spans="1:16">
      <c r="A21" s="36" t="s">
        <v>17</v>
      </c>
      <c r="B21" s="156" t="s">
        <v>18</v>
      </c>
      <c r="C21" s="156"/>
      <c r="D21" s="156"/>
      <c r="E21" s="156"/>
      <c r="F21" s="156"/>
      <c r="G21" s="156"/>
    </row>
    <row r="22" spans="1:16">
      <c r="A22" s="36">
        <v>1</v>
      </c>
      <c r="B22" s="156" t="s">
        <v>164</v>
      </c>
      <c r="C22" s="156"/>
      <c r="D22" s="156"/>
      <c r="E22" s="156"/>
      <c r="F22" s="156"/>
      <c r="G22" s="156"/>
    </row>
    <row r="23" spans="1:16">
      <c r="A23" s="36">
        <v>2</v>
      </c>
      <c r="B23" s="156" t="s">
        <v>165</v>
      </c>
      <c r="C23" s="156"/>
      <c r="D23" s="156"/>
      <c r="E23" s="156"/>
      <c r="F23" s="156"/>
      <c r="G23" s="156"/>
    </row>
    <row r="24" spans="1:16">
      <c r="A24" s="67"/>
      <c r="B24" s="67"/>
      <c r="C24" s="67"/>
      <c r="D24" s="68"/>
      <c r="E24" s="68"/>
      <c r="F24" s="68"/>
      <c r="G24" s="68"/>
    </row>
    <row r="25" spans="1:16" ht="28.5" customHeight="1">
      <c r="A25" s="180" t="s">
        <v>54</v>
      </c>
      <c r="B25" s="180"/>
      <c r="C25" s="180"/>
      <c r="D25" s="184" t="s">
        <v>166</v>
      </c>
      <c r="E25" s="184"/>
      <c r="F25" s="184"/>
      <c r="G25" s="184"/>
    </row>
    <row r="26" spans="1:16" ht="15.75">
      <c r="A26" s="69"/>
      <c r="B26" s="69"/>
      <c r="C26" s="69"/>
      <c r="D26" s="14"/>
      <c r="E26" s="14"/>
      <c r="F26" s="14"/>
      <c r="G26" s="14"/>
    </row>
    <row r="27" spans="1:16" ht="15.75" customHeight="1">
      <c r="A27" s="157" t="s">
        <v>53</v>
      </c>
      <c r="B27" s="157"/>
      <c r="C27" s="157"/>
      <c r="D27" s="157"/>
      <c r="E27" s="157"/>
      <c r="F27" s="157"/>
      <c r="G27" s="157"/>
    </row>
    <row r="28" spans="1:16" ht="15.75" customHeight="1">
      <c r="A28" s="35"/>
      <c r="B28" s="35"/>
      <c r="C28" s="35"/>
      <c r="D28" s="35"/>
      <c r="E28" s="35"/>
      <c r="F28" s="35"/>
      <c r="G28" s="35"/>
    </row>
    <row r="29" spans="1:16" ht="15.75">
      <c r="A29" s="17" t="s">
        <v>17</v>
      </c>
      <c r="B29" s="155" t="s">
        <v>19</v>
      </c>
      <c r="C29" s="155"/>
      <c r="D29" s="155"/>
      <c r="E29" s="155"/>
      <c r="F29" s="155"/>
      <c r="G29" s="155"/>
    </row>
    <row r="30" spans="1:16" ht="15.75">
      <c r="A30" s="17">
        <v>1</v>
      </c>
      <c r="B30" s="155" t="s">
        <v>167</v>
      </c>
      <c r="C30" s="155"/>
      <c r="D30" s="155"/>
      <c r="E30" s="155"/>
      <c r="F30" s="155"/>
      <c r="G30" s="155"/>
    </row>
    <row r="31" spans="1:16" ht="15.75" hidden="1">
      <c r="A31" s="17">
        <v>2</v>
      </c>
      <c r="B31" s="155" t="s">
        <v>57</v>
      </c>
      <c r="C31" s="155"/>
      <c r="D31" s="155"/>
      <c r="E31" s="155"/>
      <c r="F31" s="155"/>
      <c r="G31" s="155"/>
    </row>
    <row r="32" spans="1:16" ht="15.75" hidden="1">
      <c r="A32" s="17">
        <v>3</v>
      </c>
      <c r="B32" s="155" t="s">
        <v>117</v>
      </c>
      <c r="C32" s="155"/>
      <c r="D32" s="155"/>
      <c r="E32" s="155"/>
      <c r="F32" s="155"/>
      <c r="G32" s="155"/>
    </row>
    <row r="33" spans="1:7" ht="15.75">
      <c r="A33" s="37"/>
      <c r="B33" s="37"/>
      <c r="C33" s="37"/>
      <c r="D33" s="37"/>
      <c r="E33" s="37"/>
      <c r="F33" s="37"/>
      <c r="G33" s="37"/>
    </row>
    <row r="34" spans="1:7" ht="15.75">
      <c r="A34" s="145" t="s">
        <v>58</v>
      </c>
      <c r="B34" s="145"/>
      <c r="C34" s="145"/>
      <c r="D34" s="145"/>
      <c r="E34" s="145"/>
      <c r="F34" s="145"/>
      <c r="G34" s="145"/>
    </row>
    <row r="35" spans="1:7" ht="15.75">
      <c r="A35" s="16"/>
      <c r="G35" s="39" t="s">
        <v>21</v>
      </c>
    </row>
    <row r="36" spans="1:7" ht="15.75">
      <c r="A36" s="17" t="s">
        <v>17</v>
      </c>
      <c r="B36" s="155" t="s">
        <v>20</v>
      </c>
      <c r="C36" s="155"/>
      <c r="D36" s="155"/>
      <c r="E36" s="17" t="s">
        <v>22</v>
      </c>
      <c r="F36" s="17" t="s">
        <v>23</v>
      </c>
      <c r="G36" s="17" t="s">
        <v>24</v>
      </c>
    </row>
    <row r="37" spans="1:7" s="45" customFormat="1" ht="12.75">
      <c r="A37" s="36">
        <v>1</v>
      </c>
      <c r="B37" s="156">
        <v>2</v>
      </c>
      <c r="C37" s="156"/>
      <c r="D37" s="156"/>
      <c r="E37" s="36">
        <v>3</v>
      </c>
      <c r="F37" s="36">
        <v>4</v>
      </c>
      <c r="G37" s="36">
        <v>5</v>
      </c>
    </row>
    <row r="38" spans="1:7" s="45" customFormat="1" ht="30.75" customHeight="1">
      <c r="A38" s="36">
        <v>1</v>
      </c>
      <c r="B38" s="156" t="s">
        <v>167</v>
      </c>
      <c r="C38" s="156"/>
      <c r="D38" s="156"/>
      <c r="E38" s="46">
        <v>35271850</v>
      </c>
      <c r="F38" s="46">
        <f>3649370+434590+5530.83</f>
        <v>4089490.83</v>
      </c>
      <c r="G38" s="46">
        <f>E38+F38</f>
        <v>39361340.829999998</v>
      </c>
    </row>
    <row r="39" spans="1:7" s="45" customFormat="1" ht="12.75">
      <c r="A39" s="36">
        <v>2</v>
      </c>
      <c r="B39" s="156" t="s">
        <v>117</v>
      </c>
      <c r="C39" s="156"/>
      <c r="D39" s="156"/>
      <c r="E39" s="46">
        <v>0</v>
      </c>
      <c r="F39" s="46">
        <v>120000</v>
      </c>
      <c r="G39" s="46">
        <f>E39+F39</f>
        <v>120000</v>
      </c>
    </row>
    <row r="40" spans="1:7" ht="15.75" customHeight="1">
      <c r="A40" s="155" t="s">
        <v>24</v>
      </c>
      <c r="B40" s="155"/>
      <c r="C40" s="155"/>
      <c r="D40" s="155"/>
      <c r="E40" s="70">
        <f>SUM(E38:E39)</f>
        <v>35271850</v>
      </c>
      <c r="F40" s="70">
        <f>SUM(F38:F39)</f>
        <v>4209490.83</v>
      </c>
      <c r="G40" s="70">
        <f>SUM(G38:G39)</f>
        <v>39481340.829999998</v>
      </c>
    </row>
    <row r="41" spans="1:7" ht="15.75" customHeight="1">
      <c r="A41" s="37"/>
      <c r="B41" s="37"/>
      <c r="C41" s="37"/>
      <c r="D41" s="37"/>
      <c r="E41" s="37"/>
      <c r="F41" s="37"/>
      <c r="G41" s="37"/>
    </row>
    <row r="42" spans="1:7" ht="15.75" customHeight="1">
      <c r="A42" s="157" t="s">
        <v>59</v>
      </c>
      <c r="B42" s="157"/>
      <c r="C42" s="157"/>
      <c r="D42" s="157"/>
      <c r="E42" s="157"/>
      <c r="F42" s="157"/>
      <c r="G42" s="157"/>
    </row>
    <row r="43" spans="1:7" ht="15.75">
      <c r="A43" s="16"/>
      <c r="G43" s="38" t="s">
        <v>25</v>
      </c>
    </row>
    <row r="44" spans="1:7" ht="15.75">
      <c r="A44" s="17" t="s">
        <v>17</v>
      </c>
      <c r="B44" s="146" t="s">
        <v>26</v>
      </c>
      <c r="C44" s="147"/>
      <c r="D44" s="148"/>
      <c r="E44" s="17" t="s">
        <v>22</v>
      </c>
      <c r="F44" s="17" t="s">
        <v>23</v>
      </c>
      <c r="G44" s="17" t="s">
        <v>24</v>
      </c>
    </row>
    <row r="45" spans="1:7" s="45" customFormat="1" ht="12.75">
      <c r="A45" s="36">
        <v>1</v>
      </c>
      <c r="B45" s="158">
        <v>2</v>
      </c>
      <c r="C45" s="159"/>
      <c r="D45" s="160"/>
      <c r="E45" s="36">
        <v>3</v>
      </c>
      <c r="F45" s="36">
        <v>4</v>
      </c>
      <c r="G45" s="36">
        <v>5</v>
      </c>
    </row>
    <row r="46" spans="1:7" ht="24.75" customHeight="1">
      <c r="A46" s="36">
        <v>1</v>
      </c>
      <c r="B46" s="158" t="s">
        <v>168</v>
      </c>
      <c r="C46" s="159"/>
      <c r="D46" s="160"/>
      <c r="E46" s="46">
        <v>2774290</v>
      </c>
      <c r="F46" s="46">
        <v>0</v>
      </c>
      <c r="G46" s="46">
        <f>E46+F46</f>
        <v>2774290</v>
      </c>
    </row>
    <row r="47" spans="1:7" ht="30" customHeight="1">
      <c r="A47" s="36">
        <v>2</v>
      </c>
      <c r="B47" s="158" t="s">
        <v>118</v>
      </c>
      <c r="C47" s="159"/>
      <c r="D47" s="160"/>
      <c r="E47" s="46">
        <f>9383690+156830</f>
        <v>9540520</v>
      </c>
      <c r="F47" s="46">
        <v>3689370</v>
      </c>
      <c r="G47" s="46">
        <f>E47+F47</f>
        <v>13229890</v>
      </c>
    </row>
    <row r="48" spans="1:7" ht="15.75" customHeight="1">
      <c r="A48" s="146" t="s">
        <v>24</v>
      </c>
      <c r="B48" s="147"/>
      <c r="C48" s="147"/>
      <c r="D48" s="148"/>
      <c r="E48" s="46">
        <f>SUM(E46:E47)</f>
        <v>12314810</v>
      </c>
      <c r="F48" s="46">
        <f>SUM(F46:F47)</f>
        <v>3689370</v>
      </c>
      <c r="G48" s="46">
        <f>SUM(G46:G47)</f>
        <v>16004180</v>
      </c>
    </row>
    <row r="49" spans="1:11" ht="15.75" customHeight="1">
      <c r="A49" s="157" t="s">
        <v>221</v>
      </c>
      <c r="B49" s="157"/>
      <c r="C49" s="157"/>
      <c r="D49" s="157"/>
      <c r="E49" s="157"/>
      <c r="F49" s="157"/>
      <c r="G49" s="157"/>
    </row>
    <row r="50" spans="1:11" ht="15.75">
      <c r="A50" s="16"/>
    </row>
    <row r="51" spans="1:11" ht="15.75">
      <c r="A51" s="17" t="s">
        <v>17</v>
      </c>
      <c r="B51" s="17" t="s">
        <v>27</v>
      </c>
      <c r="C51" s="17" t="s">
        <v>28</v>
      </c>
      <c r="D51" s="17" t="s">
        <v>29</v>
      </c>
      <c r="E51" s="17" t="s">
        <v>22</v>
      </c>
      <c r="F51" s="17" t="s">
        <v>23</v>
      </c>
      <c r="G51" s="17" t="s">
        <v>24</v>
      </c>
    </row>
    <row r="52" spans="1:11" ht="15.75">
      <c r="A52" s="17">
        <v>1</v>
      </c>
      <c r="B52" s="17">
        <v>2</v>
      </c>
      <c r="C52" s="17">
        <v>3</v>
      </c>
      <c r="D52" s="17">
        <v>4</v>
      </c>
      <c r="E52" s="17">
        <v>5</v>
      </c>
      <c r="F52" s="17">
        <v>6</v>
      </c>
      <c r="G52" s="17">
        <v>7</v>
      </c>
    </row>
    <row r="53" spans="1:11" s="29" customFormat="1" ht="15" customHeight="1">
      <c r="A53" s="73">
        <v>1</v>
      </c>
      <c r="B53" s="189" t="s">
        <v>169</v>
      </c>
      <c r="C53" s="190"/>
      <c r="D53" s="190"/>
      <c r="E53" s="190"/>
      <c r="F53" s="190"/>
      <c r="G53" s="191"/>
      <c r="I53" s="65"/>
      <c r="J53" s="66"/>
      <c r="K53" s="65"/>
    </row>
    <row r="54" spans="1:11" s="29" customFormat="1" ht="16.5" customHeight="1">
      <c r="A54" s="99" t="s">
        <v>66</v>
      </c>
      <c r="B54" s="50" t="s">
        <v>67</v>
      </c>
      <c r="C54" s="51"/>
      <c r="D54" s="51"/>
      <c r="E54" s="52"/>
      <c r="F54" s="52"/>
      <c r="G54" s="53"/>
      <c r="I54" s="65"/>
      <c r="J54" s="66"/>
      <c r="K54" s="65"/>
    </row>
    <row r="55" spans="1:11" s="29" customFormat="1" ht="15.75" customHeight="1">
      <c r="A55" s="51"/>
      <c r="B55" s="51" t="s">
        <v>150</v>
      </c>
      <c r="C55" s="51" t="s">
        <v>69</v>
      </c>
      <c r="D55" s="51" t="s">
        <v>170</v>
      </c>
      <c r="E55" s="54">
        <v>5</v>
      </c>
      <c r="F55" s="131"/>
      <c r="G55" s="56">
        <f>E55</f>
        <v>5</v>
      </c>
      <c r="I55" s="65"/>
      <c r="J55" s="66"/>
      <c r="K55" s="65"/>
    </row>
    <row r="56" spans="1:11" s="29" customFormat="1" ht="36">
      <c r="A56" s="51"/>
      <c r="B56" s="51" t="s">
        <v>72</v>
      </c>
      <c r="C56" s="51" t="s">
        <v>73</v>
      </c>
      <c r="D56" s="51" t="s">
        <v>76</v>
      </c>
      <c r="E56" s="56">
        <v>95</v>
      </c>
      <c r="F56" s="57"/>
      <c r="G56" s="56">
        <f>E56</f>
        <v>95</v>
      </c>
      <c r="I56" s="65"/>
      <c r="J56" s="66"/>
      <c r="K56" s="65"/>
    </row>
    <row r="57" spans="1:11" s="29" customFormat="1" ht="72">
      <c r="A57" s="51"/>
      <c r="B57" s="51" t="s">
        <v>75</v>
      </c>
      <c r="C57" s="51" t="s">
        <v>73</v>
      </c>
      <c r="D57" s="51" t="s">
        <v>76</v>
      </c>
      <c r="E57" s="56">
        <v>31.5</v>
      </c>
      <c r="F57" s="57"/>
      <c r="G57" s="56">
        <f t="shared" ref="G57:G65" si="0">E57</f>
        <v>31.5</v>
      </c>
      <c r="I57" s="65"/>
      <c r="J57" s="66"/>
      <c r="K57" s="65"/>
    </row>
    <row r="58" spans="1:11" s="29" customFormat="1" ht="36">
      <c r="A58" s="51"/>
      <c r="B58" s="51" t="s">
        <v>77</v>
      </c>
      <c r="C58" s="51" t="s">
        <v>73</v>
      </c>
      <c r="D58" s="51" t="s">
        <v>76</v>
      </c>
      <c r="E58" s="56">
        <v>14.5</v>
      </c>
      <c r="F58" s="57"/>
      <c r="G58" s="56">
        <f t="shared" si="0"/>
        <v>14.5</v>
      </c>
      <c r="I58" s="65"/>
      <c r="J58" s="66"/>
      <c r="K58" s="65"/>
    </row>
    <row r="59" spans="1:11" s="29" customFormat="1" ht="36">
      <c r="A59" s="51"/>
      <c r="B59" s="51" t="s">
        <v>78</v>
      </c>
      <c r="C59" s="51" t="s">
        <v>73</v>
      </c>
      <c r="D59" s="51" t="s">
        <v>76</v>
      </c>
      <c r="E59" s="56">
        <v>35.1</v>
      </c>
      <c r="F59" s="57"/>
      <c r="G59" s="56">
        <f t="shared" si="0"/>
        <v>35.1</v>
      </c>
      <c r="I59" s="65"/>
      <c r="J59" s="66"/>
      <c r="K59" s="65"/>
    </row>
    <row r="60" spans="1:11" s="29" customFormat="1" ht="14.25" customHeight="1">
      <c r="A60" s="51"/>
      <c r="B60" s="51" t="s">
        <v>79</v>
      </c>
      <c r="C60" s="51" t="s">
        <v>73</v>
      </c>
      <c r="D60" s="51" t="s">
        <v>76</v>
      </c>
      <c r="E60" s="56">
        <f>E56+E57+E58+E59</f>
        <v>176.1</v>
      </c>
      <c r="F60" s="56"/>
      <c r="G60" s="56">
        <f t="shared" si="0"/>
        <v>176.1</v>
      </c>
      <c r="I60" s="65"/>
      <c r="J60" s="66"/>
      <c r="K60" s="65"/>
    </row>
    <row r="61" spans="1:11" s="29" customFormat="1" ht="17.25" customHeight="1">
      <c r="A61" s="99" t="s">
        <v>80</v>
      </c>
      <c r="B61" s="50" t="s">
        <v>31</v>
      </c>
      <c r="C61" s="51"/>
      <c r="D61" s="51"/>
      <c r="E61" s="57"/>
      <c r="F61" s="57"/>
      <c r="G61" s="53"/>
      <c r="I61" s="65"/>
      <c r="J61" s="66"/>
      <c r="K61" s="65"/>
    </row>
    <row r="62" spans="1:11" s="29" customFormat="1" ht="36">
      <c r="A62" s="51"/>
      <c r="B62" s="51" t="s">
        <v>171</v>
      </c>
      <c r="C62" s="51" t="s">
        <v>82</v>
      </c>
      <c r="D62" s="51" t="s">
        <v>172</v>
      </c>
      <c r="E62" s="60">
        <v>5676</v>
      </c>
      <c r="F62" s="60"/>
      <c r="G62" s="54">
        <f t="shared" si="0"/>
        <v>5676</v>
      </c>
      <c r="I62" s="65"/>
      <c r="J62" s="66"/>
      <c r="K62" s="65"/>
    </row>
    <row r="63" spans="1:11" s="29" customFormat="1" ht="36">
      <c r="A63" s="51"/>
      <c r="B63" s="51" t="s">
        <v>173</v>
      </c>
      <c r="C63" s="51" t="s">
        <v>82</v>
      </c>
      <c r="D63" s="51" t="s">
        <v>172</v>
      </c>
      <c r="E63" s="60">
        <v>3493</v>
      </c>
      <c r="F63" s="60"/>
      <c r="G63" s="54">
        <f t="shared" si="0"/>
        <v>3493</v>
      </c>
      <c r="I63" s="65"/>
      <c r="J63" s="66"/>
      <c r="K63" s="65"/>
    </row>
    <row r="64" spans="1:11" s="29" customFormat="1" ht="36">
      <c r="A64" s="51"/>
      <c r="B64" s="51" t="s">
        <v>174</v>
      </c>
      <c r="C64" s="51" t="s">
        <v>82</v>
      </c>
      <c r="D64" s="51" t="s">
        <v>172</v>
      </c>
      <c r="E64" s="60">
        <f>1845+338</f>
        <v>2183</v>
      </c>
      <c r="F64" s="60"/>
      <c r="G64" s="54">
        <f t="shared" si="0"/>
        <v>2183</v>
      </c>
      <c r="I64" s="65"/>
      <c r="J64" s="66"/>
      <c r="K64" s="65"/>
    </row>
    <row r="65" spans="1:13" s="29" customFormat="1" ht="24">
      <c r="A65" s="51"/>
      <c r="B65" s="51" t="s">
        <v>175</v>
      </c>
      <c r="C65" s="51" t="s">
        <v>176</v>
      </c>
      <c r="D65" s="51" t="s">
        <v>177</v>
      </c>
      <c r="E65" s="53">
        <v>920</v>
      </c>
      <c r="F65" s="53"/>
      <c r="G65" s="56">
        <f t="shared" si="0"/>
        <v>920</v>
      </c>
      <c r="H65" s="132"/>
      <c r="I65" s="65"/>
      <c r="J65" s="66"/>
      <c r="K65" s="65"/>
    </row>
    <row r="66" spans="1:13" s="29" customFormat="1" ht="13.5" customHeight="1">
      <c r="A66" s="99" t="s">
        <v>84</v>
      </c>
      <c r="B66" s="50" t="s">
        <v>32</v>
      </c>
      <c r="C66" s="51"/>
      <c r="D66" s="51"/>
      <c r="E66" s="62"/>
      <c r="F66" s="53"/>
      <c r="G66" s="53"/>
      <c r="I66" s="65"/>
      <c r="J66" s="66"/>
      <c r="K66" s="65"/>
    </row>
    <row r="67" spans="1:13" s="29" customFormat="1" ht="36">
      <c r="A67" s="51"/>
      <c r="B67" s="51" t="s">
        <v>178</v>
      </c>
      <c r="C67" s="51" t="s">
        <v>86</v>
      </c>
      <c r="D67" s="51" t="s">
        <v>87</v>
      </c>
      <c r="E67" s="58">
        <f>(E38-9515320)/E62</f>
        <v>4537.7959830866812</v>
      </c>
      <c r="F67" s="58">
        <f>(434590+5530.83)/E62</f>
        <v>77.540667723749124</v>
      </c>
      <c r="G67" s="58">
        <f>E67+F67</f>
        <v>4615.33665081043</v>
      </c>
      <c r="I67" s="65"/>
      <c r="J67" s="66"/>
      <c r="K67" s="65"/>
    </row>
    <row r="68" spans="1:13" s="29" customFormat="1" ht="26.25" customHeight="1">
      <c r="A68" s="51"/>
      <c r="B68" s="51" t="s">
        <v>179</v>
      </c>
      <c r="C68" s="51" t="s">
        <v>86</v>
      </c>
      <c r="D68" s="51" t="s">
        <v>87</v>
      </c>
      <c r="E68" s="58">
        <f>9515320/E65</f>
        <v>10342.739130434782</v>
      </c>
      <c r="F68" s="58">
        <f>3649370/E65</f>
        <v>3966.7065217391305</v>
      </c>
      <c r="G68" s="58">
        <f>E68+F68</f>
        <v>14309.445652173912</v>
      </c>
      <c r="I68" s="65"/>
      <c r="J68" s="66"/>
      <c r="K68" s="65"/>
    </row>
    <row r="69" spans="1:13" s="29" customFormat="1" ht="18.75" customHeight="1">
      <c r="A69" s="99" t="s">
        <v>91</v>
      </c>
      <c r="B69" s="50" t="s">
        <v>33</v>
      </c>
      <c r="C69" s="53"/>
      <c r="D69" s="53"/>
      <c r="E69" s="62"/>
      <c r="F69" s="62"/>
      <c r="G69" s="53"/>
      <c r="I69" s="65"/>
      <c r="J69" s="66"/>
      <c r="K69" s="65"/>
    </row>
    <row r="70" spans="1:13" s="29" customFormat="1" ht="15" customHeight="1">
      <c r="A70" s="53"/>
      <c r="B70" s="53" t="s">
        <v>180</v>
      </c>
      <c r="C70" s="53" t="s">
        <v>105</v>
      </c>
      <c r="D70" s="51" t="s">
        <v>87</v>
      </c>
      <c r="E70" s="53">
        <v>100</v>
      </c>
      <c r="F70" s="53">
        <v>100</v>
      </c>
      <c r="G70" s="54">
        <f>E70</f>
        <v>100</v>
      </c>
      <c r="I70" s="65"/>
      <c r="J70" s="66"/>
      <c r="K70" s="65"/>
    </row>
    <row r="71" spans="1:13" s="29" customFormat="1" ht="36">
      <c r="A71" s="53"/>
      <c r="B71" s="53" t="s">
        <v>181</v>
      </c>
      <c r="C71" s="53" t="s">
        <v>105</v>
      </c>
      <c r="D71" s="51" t="s">
        <v>87</v>
      </c>
      <c r="E71" s="53">
        <v>100</v>
      </c>
      <c r="F71" s="53">
        <v>100</v>
      </c>
      <c r="G71" s="54">
        <f>E71</f>
        <v>100</v>
      </c>
      <c r="H71" s="103"/>
      <c r="I71" s="104"/>
      <c r="J71" s="105"/>
      <c r="K71" s="104"/>
      <c r="L71" s="103"/>
      <c r="M71" s="103"/>
    </row>
    <row r="72" spans="1:13" s="29" customFormat="1" ht="15.75" customHeight="1">
      <c r="A72" s="48">
        <v>2</v>
      </c>
      <c r="B72" s="152" t="s">
        <v>205</v>
      </c>
      <c r="C72" s="153"/>
      <c r="D72" s="153"/>
      <c r="E72" s="153"/>
      <c r="F72" s="153"/>
      <c r="G72" s="154"/>
      <c r="I72" s="65"/>
      <c r="J72" s="66"/>
      <c r="K72" s="65"/>
    </row>
    <row r="73" spans="1:13" s="29" customFormat="1" ht="18" customHeight="1">
      <c r="A73" s="71" t="s">
        <v>95</v>
      </c>
      <c r="B73" s="72" t="s">
        <v>67</v>
      </c>
      <c r="C73" s="48"/>
      <c r="D73" s="48"/>
      <c r="E73" s="79"/>
      <c r="F73" s="79"/>
      <c r="G73" s="80"/>
      <c r="I73" s="65"/>
      <c r="J73" s="66"/>
      <c r="K73" s="65"/>
    </row>
    <row r="74" spans="1:13" s="29" customFormat="1" ht="22.5">
      <c r="A74" s="48"/>
      <c r="B74" s="48" t="s">
        <v>96</v>
      </c>
      <c r="C74" s="48" t="s">
        <v>86</v>
      </c>
      <c r="D74" s="48" t="s">
        <v>140</v>
      </c>
      <c r="E74" s="80"/>
      <c r="F74" s="96">
        <f>F39</f>
        <v>120000</v>
      </c>
      <c r="G74" s="98">
        <f>F74</f>
        <v>120000</v>
      </c>
      <c r="I74" s="65"/>
      <c r="J74" s="66"/>
      <c r="K74" s="65"/>
    </row>
    <row r="75" spans="1:13" s="29" customFormat="1" ht="17.25" customHeight="1">
      <c r="A75" s="71" t="s">
        <v>98</v>
      </c>
      <c r="B75" s="72" t="s">
        <v>31</v>
      </c>
      <c r="C75" s="48"/>
      <c r="D75" s="48"/>
      <c r="E75" s="81"/>
      <c r="F75" s="81"/>
      <c r="G75" s="80"/>
      <c r="I75" s="65"/>
      <c r="J75" s="66"/>
      <c r="K75" s="65"/>
    </row>
    <row r="76" spans="1:13" s="29" customFormat="1" ht="25.5">
      <c r="A76" s="48"/>
      <c r="B76" s="48" t="s">
        <v>142</v>
      </c>
      <c r="C76" s="48" t="s">
        <v>69</v>
      </c>
      <c r="D76" s="48" t="s">
        <v>100</v>
      </c>
      <c r="E76" s="80"/>
      <c r="F76" s="80">
        <v>12</v>
      </c>
      <c r="G76" s="95">
        <f>F76</f>
        <v>12</v>
      </c>
      <c r="I76" s="65"/>
      <c r="J76" s="66"/>
      <c r="K76" s="65"/>
    </row>
    <row r="77" spans="1:13" s="29" customFormat="1" ht="18" customHeight="1">
      <c r="A77" s="71" t="s">
        <v>101</v>
      </c>
      <c r="B77" s="72" t="s">
        <v>32</v>
      </c>
      <c r="C77" s="48"/>
      <c r="D77" s="48"/>
      <c r="E77" s="81"/>
      <c r="F77" s="81"/>
      <c r="G77" s="80"/>
      <c r="I77" s="65"/>
      <c r="J77" s="66"/>
      <c r="K77" s="65"/>
    </row>
    <row r="78" spans="1:13" s="29" customFormat="1" ht="25.5">
      <c r="A78" s="48"/>
      <c r="B78" s="48" t="s">
        <v>144</v>
      </c>
      <c r="C78" s="48" t="s">
        <v>86</v>
      </c>
      <c r="D78" s="48" t="s">
        <v>87</v>
      </c>
      <c r="E78" s="80"/>
      <c r="F78" s="96">
        <f>F74/F76</f>
        <v>10000</v>
      </c>
      <c r="G78" s="98">
        <f>F78</f>
        <v>10000</v>
      </c>
      <c r="I78" s="65"/>
      <c r="J78" s="66"/>
      <c r="K78" s="65"/>
    </row>
    <row r="79" spans="1:13" s="29" customFormat="1" ht="14.25" customHeight="1">
      <c r="A79" s="71" t="s">
        <v>103</v>
      </c>
      <c r="B79" s="72" t="s">
        <v>33</v>
      </c>
      <c r="C79" s="48"/>
      <c r="D79" s="48"/>
      <c r="E79" s="82"/>
      <c r="F79" s="82"/>
      <c r="G79" s="80"/>
      <c r="I79" s="65"/>
      <c r="J79" s="66"/>
      <c r="K79" s="65"/>
    </row>
    <row r="80" spans="1:13" s="29" customFormat="1" ht="25.5">
      <c r="A80" s="48"/>
      <c r="B80" s="48" t="s">
        <v>146</v>
      </c>
      <c r="C80" s="48" t="s">
        <v>105</v>
      </c>
      <c r="D80" s="48" t="s">
        <v>87</v>
      </c>
      <c r="E80" s="80"/>
      <c r="F80" s="95">
        <v>100</v>
      </c>
      <c r="G80" s="94">
        <f>F80</f>
        <v>100</v>
      </c>
      <c r="I80" s="65"/>
      <c r="J80" s="66"/>
      <c r="K80" s="65"/>
    </row>
    <row r="81" spans="1:7" ht="15.75">
      <c r="A81" s="16"/>
    </row>
    <row r="82" spans="1:7" ht="51.75" customHeight="1">
      <c r="A82" s="143" t="s">
        <v>60</v>
      </c>
      <c r="B82" s="143"/>
      <c r="C82" s="143"/>
      <c r="D82" s="40"/>
      <c r="E82" s="20"/>
      <c r="F82" s="144" t="s">
        <v>61</v>
      </c>
      <c r="G82" s="144"/>
    </row>
    <row r="83" spans="1:7" s="25" customFormat="1" ht="8.25">
      <c r="A83" s="41"/>
      <c r="B83" s="42"/>
      <c r="D83" s="43" t="s">
        <v>34</v>
      </c>
      <c r="F83" s="139" t="s">
        <v>35</v>
      </c>
      <c r="G83" s="139"/>
    </row>
    <row r="84" spans="1:7" ht="15.75">
      <c r="A84" s="142" t="s">
        <v>36</v>
      </c>
      <c r="B84" s="142"/>
      <c r="C84" s="15"/>
      <c r="D84" s="15"/>
    </row>
    <row r="85" spans="1:7" ht="15.75">
      <c r="A85" s="18"/>
      <c r="B85" s="18"/>
      <c r="C85" s="15"/>
      <c r="D85" s="15"/>
    </row>
    <row r="86" spans="1:7" ht="50.25" customHeight="1">
      <c r="A86" s="143" t="s">
        <v>62</v>
      </c>
      <c r="B86" s="143"/>
      <c r="C86" s="143"/>
      <c r="D86" s="19"/>
      <c r="E86" s="20"/>
      <c r="F86" s="144" t="s">
        <v>63</v>
      </c>
      <c r="G86" s="144"/>
    </row>
    <row r="87" spans="1:7" s="25" customFormat="1" ht="8.25">
      <c r="A87" s="44"/>
      <c r="B87" s="42"/>
      <c r="C87" s="42"/>
      <c r="D87" s="43" t="s">
        <v>34</v>
      </c>
      <c r="F87" s="139" t="s">
        <v>35</v>
      </c>
      <c r="G87" s="139"/>
    </row>
    <row r="88" spans="1:7">
      <c r="A88" s="140" t="s">
        <v>37</v>
      </c>
      <c r="B88" s="140"/>
    </row>
    <row r="89" spans="1:7">
      <c r="A89" s="196" t="s">
        <v>230</v>
      </c>
      <c r="B89" s="196"/>
    </row>
    <row r="90" spans="1:7">
      <c r="A90" s="141" t="s">
        <v>38</v>
      </c>
      <c r="B90" s="141"/>
    </row>
  </sheetData>
  <mergeCells count="64">
    <mergeCell ref="B72:G72"/>
    <mergeCell ref="A9:G9"/>
    <mergeCell ref="F1:G2"/>
    <mergeCell ref="E4:G4"/>
    <mergeCell ref="E5:G5"/>
    <mergeCell ref="E6:G6"/>
    <mergeCell ref="E7:G7"/>
    <mergeCell ref="E16:F16"/>
    <mergeCell ref="E17:F17"/>
    <mergeCell ref="B32:G32"/>
    <mergeCell ref="A20:G20"/>
    <mergeCell ref="B21:G21"/>
    <mergeCell ref="B22:G22"/>
    <mergeCell ref="B23:G23"/>
    <mergeCell ref="A25:C25"/>
    <mergeCell ref="A27:G27"/>
    <mergeCell ref="K16:M16"/>
    <mergeCell ref="N16:O16"/>
    <mergeCell ref="A10:G10"/>
    <mergeCell ref="C12:F12"/>
    <mergeCell ref="L12:M12"/>
    <mergeCell ref="O12:P12"/>
    <mergeCell ref="D13:E13"/>
    <mergeCell ref="I13:K13"/>
    <mergeCell ref="L13:M13"/>
    <mergeCell ref="O13:P13"/>
    <mergeCell ref="C14:F14"/>
    <mergeCell ref="D15:E15"/>
    <mergeCell ref="I15:K15"/>
    <mergeCell ref="L15:M15"/>
    <mergeCell ref="O15:P15"/>
    <mergeCell ref="K17:L17"/>
    <mergeCell ref="M17:O17"/>
    <mergeCell ref="A18:G18"/>
    <mergeCell ref="A19:C19"/>
    <mergeCell ref="D19:G19"/>
    <mergeCell ref="B29:G29"/>
    <mergeCell ref="B30:G30"/>
    <mergeCell ref="B31:G31"/>
    <mergeCell ref="B44:D44"/>
    <mergeCell ref="B45:D45"/>
    <mergeCell ref="B46:D46"/>
    <mergeCell ref="B47:D47"/>
    <mergeCell ref="A34:G34"/>
    <mergeCell ref="B36:D36"/>
    <mergeCell ref="B37:D37"/>
    <mergeCell ref="B38:D38"/>
    <mergeCell ref="B39:D39"/>
    <mergeCell ref="A89:B89"/>
    <mergeCell ref="A90:B90"/>
    <mergeCell ref="D25:G25"/>
    <mergeCell ref="B53:G53"/>
    <mergeCell ref="A49:G49"/>
    <mergeCell ref="F83:G83"/>
    <mergeCell ref="A84:B84"/>
    <mergeCell ref="A86:C86"/>
    <mergeCell ref="F86:G86"/>
    <mergeCell ref="F87:G87"/>
    <mergeCell ref="A88:B88"/>
    <mergeCell ref="A48:D48"/>
    <mergeCell ref="A82:C82"/>
    <mergeCell ref="F82:G82"/>
    <mergeCell ref="A40:D40"/>
    <mergeCell ref="A42:G42"/>
  </mergeCells>
  <pageMargins left="0.39370078740157483" right="0.39370078740157483" top="0.39370078740157483" bottom="0.39370078740157483" header="0" footer="0"/>
  <pageSetup paperSize="9" scale="99" orientation="landscape" horizontalDpi="300" verticalDpi="300" r:id="rId1"/>
  <rowBreaks count="2" manualBreakCount="2">
    <brk id="19" max="6" man="1"/>
    <brk id="48" max="6" man="1"/>
  </rowBreaks>
</worksheet>
</file>

<file path=xl/worksheets/sheet5.xml><?xml version="1.0" encoding="utf-8"?>
<worksheet xmlns="http://schemas.openxmlformats.org/spreadsheetml/2006/main" xmlns:r="http://schemas.openxmlformats.org/officeDocument/2006/relationships">
  <sheetPr>
    <tabColor rgb="FF00B050"/>
  </sheetPr>
  <dimension ref="A1:P91"/>
  <sheetViews>
    <sheetView view="pageBreakPreview" topLeftCell="A79" zoomScale="90" zoomScaleSheetLayoutView="90" workbookViewId="0">
      <selection activeCell="A90" sqref="A90:B90"/>
    </sheetView>
  </sheetViews>
  <sheetFormatPr defaultColWidth="21.5703125" defaultRowHeight="15"/>
  <cols>
    <col min="1" max="1" width="6.5703125" style="1" customWidth="1"/>
    <col min="2" max="2" width="21.5703125" style="1"/>
    <col min="3" max="3" width="21.5703125" style="1" customWidth="1"/>
    <col min="4" max="7" width="21.5703125" style="1"/>
    <col min="8"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9" spans="1:16" ht="15.75">
      <c r="A9" s="171" t="s">
        <v>4</v>
      </c>
      <c r="B9" s="171"/>
      <c r="C9" s="171"/>
      <c r="D9" s="171"/>
      <c r="E9" s="171"/>
      <c r="F9" s="171"/>
      <c r="G9" s="171"/>
    </row>
    <row r="10" spans="1:16" ht="15.75">
      <c r="A10" s="171" t="s">
        <v>39</v>
      </c>
      <c r="B10" s="171"/>
      <c r="C10" s="171"/>
      <c r="D10" s="171"/>
      <c r="E10" s="171"/>
      <c r="F10" s="171"/>
      <c r="G10" s="171"/>
    </row>
    <row r="12" spans="1:16" s="14" customFormat="1">
      <c r="A12" s="3" t="s">
        <v>5</v>
      </c>
      <c r="B12" s="31" t="s">
        <v>41</v>
      </c>
      <c r="C12" s="166" t="s">
        <v>40</v>
      </c>
      <c r="D12" s="166"/>
      <c r="E12" s="166"/>
      <c r="F12" s="166"/>
      <c r="G12" s="31" t="s">
        <v>42</v>
      </c>
      <c r="H12" s="4"/>
      <c r="I12" s="4"/>
      <c r="J12" s="4"/>
      <c r="K12" s="4"/>
      <c r="L12" s="172"/>
      <c r="M12" s="172"/>
      <c r="N12" s="4"/>
      <c r="O12" s="172"/>
      <c r="P12" s="172"/>
    </row>
    <row r="13" spans="1:16" s="25" customFormat="1" ht="26.25" customHeight="1">
      <c r="A13" s="24"/>
      <c r="B13" s="26" t="s">
        <v>6</v>
      </c>
      <c r="C13" s="24"/>
      <c r="D13" s="168" t="s">
        <v>3</v>
      </c>
      <c r="E13" s="168"/>
      <c r="F13" s="24"/>
      <c r="G13" s="28" t="s">
        <v>7</v>
      </c>
      <c r="H13" s="23"/>
      <c r="I13" s="193" t="s">
        <v>222</v>
      </c>
      <c r="J13" s="193"/>
      <c r="K13" s="193"/>
      <c r="L13" s="168"/>
      <c r="M13" s="168"/>
      <c r="N13" s="24"/>
      <c r="O13" s="173"/>
      <c r="P13" s="173"/>
    </row>
    <row r="14" spans="1:16">
      <c r="A14" s="8" t="s">
        <v>8</v>
      </c>
      <c r="B14" s="31" t="s">
        <v>43</v>
      </c>
      <c r="C14" s="166" t="s">
        <v>40</v>
      </c>
      <c r="D14" s="166"/>
      <c r="E14" s="166"/>
      <c r="F14" s="166"/>
      <c r="G14" s="31" t="s">
        <v>42</v>
      </c>
      <c r="H14" s="9"/>
      <c r="I14" s="9"/>
      <c r="J14" s="9"/>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ht="57.75" customHeight="1">
      <c r="A16" s="11" t="s">
        <v>11</v>
      </c>
      <c r="B16" s="34" t="s">
        <v>184</v>
      </c>
      <c r="C16" s="34" t="s">
        <v>185</v>
      </c>
      <c r="D16" s="34" t="s">
        <v>183</v>
      </c>
      <c r="E16" s="167" t="s">
        <v>182</v>
      </c>
      <c r="F16" s="167"/>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
      <c r="J17" s="13"/>
      <c r="K17" s="165"/>
      <c r="L17" s="165"/>
      <c r="M17" s="165"/>
      <c r="N17" s="165"/>
      <c r="O17" s="165"/>
      <c r="P17" s="13"/>
    </row>
    <row r="18" spans="1:16" ht="35.25" customHeight="1">
      <c r="A18" s="157" t="s">
        <v>224</v>
      </c>
      <c r="B18" s="157"/>
      <c r="C18" s="157"/>
      <c r="D18" s="157"/>
      <c r="E18" s="157"/>
      <c r="F18" s="157"/>
      <c r="G18" s="157"/>
    </row>
    <row r="19" spans="1:16" ht="179.25" customHeight="1">
      <c r="A19" s="162" t="s">
        <v>49</v>
      </c>
      <c r="B19" s="162"/>
      <c r="C19" s="162"/>
      <c r="D19" s="192" t="s">
        <v>186</v>
      </c>
      <c r="E19" s="192"/>
      <c r="F19" s="192"/>
      <c r="G19" s="192"/>
    </row>
    <row r="20" spans="1:16" ht="15.75" customHeight="1">
      <c r="A20" s="157" t="s">
        <v>50</v>
      </c>
      <c r="B20" s="157"/>
      <c r="C20" s="157"/>
      <c r="D20" s="157"/>
      <c r="E20" s="157"/>
      <c r="F20" s="157"/>
      <c r="G20" s="157"/>
    </row>
    <row r="21" spans="1:16">
      <c r="A21" s="36" t="s">
        <v>17</v>
      </c>
      <c r="B21" s="156" t="s">
        <v>18</v>
      </c>
      <c r="C21" s="156"/>
      <c r="D21" s="156"/>
      <c r="E21" s="156"/>
      <c r="F21" s="156"/>
      <c r="G21" s="156"/>
    </row>
    <row r="22" spans="1:16">
      <c r="A22" s="36">
        <v>1</v>
      </c>
      <c r="B22" s="156" t="s">
        <v>187</v>
      </c>
      <c r="C22" s="156"/>
      <c r="D22" s="156"/>
      <c r="E22" s="156"/>
      <c r="F22" s="156"/>
      <c r="G22" s="156"/>
    </row>
    <row r="23" spans="1:16">
      <c r="A23" s="36">
        <v>2</v>
      </c>
      <c r="B23" s="156" t="s">
        <v>188</v>
      </c>
      <c r="C23" s="156"/>
      <c r="D23" s="156"/>
      <c r="E23" s="156"/>
      <c r="F23" s="156"/>
      <c r="G23" s="156"/>
    </row>
    <row r="24" spans="1:16">
      <c r="A24" s="67"/>
      <c r="B24" s="67"/>
      <c r="C24" s="67"/>
      <c r="D24" s="68"/>
      <c r="E24" s="68"/>
      <c r="F24" s="68"/>
      <c r="G24" s="68"/>
    </row>
    <row r="25" spans="1:16" ht="30" customHeight="1">
      <c r="A25" s="180" t="s">
        <v>54</v>
      </c>
      <c r="B25" s="180"/>
      <c r="C25" s="180"/>
      <c r="D25" s="184" t="s">
        <v>189</v>
      </c>
      <c r="E25" s="184"/>
      <c r="F25" s="184"/>
      <c r="G25" s="184"/>
    </row>
    <row r="26" spans="1:16" ht="15.75">
      <c r="A26" s="69"/>
      <c r="B26" s="69"/>
      <c r="C26" s="69"/>
      <c r="D26" s="14"/>
      <c r="E26" s="14"/>
      <c r="F26" s="14"/>
      <c r="G26" s="14"/>
    </row>
    <row r="27" spans="1:16" ht="15.75" customHeight="1">
      <c r="A27" s="157" t="s">
        <v>53</v>
      </c>
      <c r="B27" s="157"/>
      <c r="C27" s="157"/>
      <c r="D27" s="157"/>
      <c r="E27" s="157"/>
      <c r="F27" s="157"/>
      <c r="G27" s="157"/>
    </row>
    <row r="28" spans="1:16" ht="15.75" customHeight="1">
      <c r="A28" s="35"/>
      <c r="B28" s="35"/>
      <c r="C28" s="35"/>
      <c r="D28" s="35"/>
      <c r="E28" s="35"/>
      <c r="F28" s="35"/>
      <c r="G28" s="35"/>
    </row>
    <row r="29" spans="1:16" ht="15.75">
      <c r="A29" s="17" t="s">
        <v>17</v>
      </c>
      <c r="B29" s="155" t="s">
        <v>19</v>
      </c>
      <c r="C29" s="155"/>
      <c r="D29" s="155"/>
      <c r="E29" s="155"/>
      <c r="F29" s="155"/>
      <c r="G29" s="155"/>
    </row>
    <row r="30" spans="1:16" ht="15.75">
      <c r="A30" s="17">
        <v>1</v>
      </c>
      <c r="B30" s="155" t="s">
        <v>190</v>
      </c>
      <c r="C30" s="155"/>
      <c r="D30" s="155"/>
      <c r="E30" s="155"/>
      <c r="F30" s="155"/>
      <c r="G30" s="155"/>
    </row>
    <row r="31" spans="1:16" ht="15.75">
      <c r="A31" s="17">
        <v>2</v>
      </c>
      <c r="B31" s="155" t="s">
        <v>117</v>
      </c>
      <c r="C31" s="155"/>
      <c r="D31" s="155"/>
      <c r="E31" s="155"/>
      <c r="F31" s="155"/>
      <c r="G31" s="155"/>
    </row>
    <row r="32" spans="1:16" ht="15.75">
      <c r="A32" s="37"/>
      <c r="B32" s="37"/>
      <c r="C32" s="37"/>
      <c r="D32" s="37"/>
      <c r="E32" s="37"/>
      <c r="F32" s="37"/>
      <c r="G32" s="37"/>
    </row>
    <row r="33" spans="1:7" ht="15.75">
      <c r="A33" s="145" t="s">
        <v>58</v>
      </c>
      <c r="B33" s="145"/>
      <c r="C33" s="145"/>
      <c r="D33" s="145"/>
      <c r="E33" s="145"/>
      <c r="F33" s="145"/>
      <c r="G33" s="145"/>
    </row>
    <row r="34" spans="1:7" ht="15.75">
      <c r="A34" s="16"/>
      <c r="G34" s="39" t="s">
        <v>21</v>
      </c>
    </row>
    <row r="35" spans="1:7" ht="15.75">
      <c r="A35" s="17" t="s">
        <v>17</v>
      </c>
      <c r="B35" s="155" t="s">
        <v>20</v>
      </c>
      <c r="C35" s="155"/>
      <c r="D35" s="155"/>
      <c r="E35" s="17" t="s">
        <v>22</v>
      </c>
      <c r="F35" s="17" t="s">
        <v>23</v>
      </c>
      <c r="G35" s="17" t="s">
        <v>24</v>
      </c>
    </row>
    <row r="36" spans="1:7" s="45" customFormat="1" ht="12.75">
      <c r="A36" s="36">
        <v>1</v>
      </c>
      <c r="B36" s="156">
        <v>2</v>
      </c>
      <c r="C36" s="156"/>
      <c r="D36" s="156"/>
      <c r="E36" s="36">
        <v>3</v>
      </c>
      <c r="F36" s="36">
        <v>4</v>
      </c>
      <c r="G36" s="36">
        <v>5</v>
      </c>
    </row>
    <row r="37" spans="1:7" s="45" customFormat="1" ht="30.75" customHeight="1">
      <c r="A37" s="36">
        <v>1</v>
      </c>
      <c r="B37" s="156" t="s">
        <v>190</v>
      </c>
      <c r="C37" s="156"/>
      <c r="D37" s="156"/>
      <c r="E37" s="46">
        <v>121806100</v>
      </c>
      <c r="F37" s="46">
        <f>8728680+317647.82+117121.18</f>
        <v>9163449</v>
      </c>
      <c r="G37" s="46">
        <f>E37+F37</f>
        <v>130969549</v>
      </c>
    </row>
    <row r="38" spans="1:7" s="45" customFormat="1" ht="12.75">
      <c r="A38" s="36">
        <v>2</v>
      </c>
      <c r="B38" s="156" t="s">
        <v>117</v>
      </c>
      <c r="C38" s="156"/>
      <c r="D38" s="156"/>
      <c r="E38" s="46">
        <v>0</v>
      </c>
      <c r="F38" s="46">
        <f>154000+19950</f>
        <v>173950</v>
      </c>
      <c r="G38" s="46">
        <f>E38+F38</f>
        <v>173950</v>
      </c>
    </row>
    <row r="39" spans="1:7" ht="15.75" customHeight="1">
      <c r="A39" s="155" t="s">
        <v>24</v>
      </c>
      <c r="B39" s="155"/>
      <c r="C39" s="155"/>
      <c r="D39" s="155"/>
      <c r="E39" s="70">
        <f>SUM(E37:E38)</f>
        <v>121806100</v>
      </c>
      <c r="F39" s="70">
        <f>SUM(F37:F38)</f>
        <v>9337399</v>
      </c>
      <c r="G39" s="70">
        <f>SUM(G37:G38)</f>
        <v>131143499</v>
      </c>
    </row>
    <row r="40" spans="1:7" ht="15.75" customHeight="1">
      <c r="A40" s="37"/>
      <c r="B40" s="37"/>
      <c r="C40" s="37"/>
      <c r="D40" s="37"/>
      <c r="E40" s="37"/>
      <c r="F40" s="37"/>
      <c r="G40" s="37"/>
    </row>
    <row r="41" spans="1:7" ht="15.75" customHeight="1">
      <c r="A41" s="157" t="s">
        <v>59</v>
      </c>
      <c r="B41" s="157"/>
      <c r="C41" s="157"/>
      <c r="D41" s="157"/>
      <c r="E41" s="157"/>
      <c r="F41" s="157"/>
      <c r="G41" s="157"/>
    </row>
    <row r="42" spans="1:7" ht="15.75">
      <c r="A42" s="16"/>
      <c r="G42" s="38" t="s">
        <v>25</v>
      </c>
    </row>
    <row r="43" spans="1:7" ht="15.75">
      <c r="A43" s="17" t="s">
        <v>17</v>
      </c>
      <c r="B43" s="146" t="s">
        <v>26</v>
      </c>
      <c r="C43" s="147"/>
      <c r="D43" s="148"/>
      <c r="E43" s="17" t="s">
        <v>22</v>
      </c>
      <c r="F43" s="17" t="s">
        <v>23</v>
      </c>
      <c r="G43" s="17" t="s">
        <v>24</v>
      </c>
    </row>
    <row r="44" spans="1:7" s="45" customFormat="1" ht="12.75">
      <c r="A44" s="36">
        <v>1</v>
      </c>
      <c r="B44" s="158">
        <v>2</v>
      </c>
      <c r="C44" s="159"/>
      <c r="D44" s="160"/>
      <c r="E44" s="36">
        <v>3</v>
      </c>
      <c r="F44" s="36">
        <v>4</v>
      </c>
      <c r="G44" s="36">
        <v>5</v>
      </c>
    </row>
    <row r="45" spans="1:7" ht="24.75" customHeight="1">
      <c r="A45" s="36">
        <v>1</v>
      </c>
      <c r="B45" s="158" t="s">
        <v>64</v>
      </c>
      <c r="C45" s="159"/>
      <c r="D45" s="160"/>
      <c r="E45" s="46">
        <f>238410+12930</f>
        <v>251340</v>
      </c>
      <c r="F45" s="46">
        <v>0</v>
      </c>
      <c r="G45" s="46">
        <f>E45+F45</f>
        <v>251340</v>
      </c>
    </row>
    <row r="46" spans="1:7" ht="15.75" customHeight="1">
      <c r="A46" s="146" t="s">
        <v>24</v>
      </c>
      <c r="B46" s="147"/>
      <c r="C46" s="147"/>
      <c r="D46" s="148"/>
      <c r="E46" s="46">
        <f>SUM(E45:E45)</f>
        <v>251340</v>
      </c>
      <c r="F46" s="46">
        <f>SUM(F45:F45)</f>
        <v>0</v>
      </c>
      <c r="G46" s="46">
        <f>SUM(G45:G45)</f>
        <v>251340</v>
      </c>
    </row>
    <row r="47" spans="1:7" ht="15.75" customHeight="1">
      <c r="A47" s="157" t="s">
        <v>221</v>
      </c>
      <c r="B47" s="157"/>
      <c r="C47" s="157"/>
      <c r="D47" s="157"/>
      <c r="E47" s="157"/>
      <c r="F47" s="157"/>
      <c r="G47" s="157"/>
    </row>
    <row r="48" spans="1:7" ht="15.75">
      <c r="A48" s="16"/>
    </row>
    <row r="49" spans="1:11" ht="15.75">
      <c r="A49" s="17" t="s">
        <v>17</v>
      </c>
      <c r="B49" s="17" t="s">
        <v>27</v>
      </c>
      <c r="C49" s="17" t="s">
        <v>28</v>
      </c>
      <c r="D49" s="17" t="s">
        <v>29</v>
      </c>
      <c r="E49" s="17" t="s">
        <v>22</v>
      </c>
      <c r="F49" s="17" t="s">
        <v>23</v>
      </c>
      <c r="G49" s="17" t="s">
        <v>24</v>
      </c>
    </row>
    <row r="50" spans="1:11" ht="15.75">
      <c r="A50" s="17">
        <v>1</v>
      </c>
      <c r="B50" s="17">
        <v>2</v>
      </c>
      <c r="C50" s="17">
        <v>3</v>
      </c>
      <c r="D50" s="17">
        <v>4</v>
      </c>
      <c r="E50" s="17">
        <v>5</v>
      </c>
      <c r="F50" s="17">
        <v>6</v>
      </c>
      <c r="G50" s="17">
        <v>7</v>
      </c>
    </row>
    <row r="51" spans="1:11" s="29" customFormat="1" ht="24.75" customHeight="1">
      <c r="A51" s="48">
        <v>1</v>
      </c>
      <c r="B51" s="149" t="s">
        <v>191</v>
      </c>
      <c r="C51" s="150"/>
      <c r="D51" s="150"/>
      <c r="E51" s="150"/>
      <c r="F51" s="150"/>
      <c r="G51" s="151"/>
      <c r="I51" s="65"/>
      <c r="J51" s="66"/>
      <c r="K51" s="65"/>
    </row>
    <row r="52" spans="1:11" s="29" customFormat="1" ht="15.75" customHeight="1">
      <c r="A52" s="71" t="s">
        <v>66</v>
      </c>
      <c r="B52" s="72" t="s">
        <v>30</v>
      </c>
      <c r="C52" s="72"/>
      <c r="D52" s="72" t="s">
        <v>192</v>
      </c>
      <c r="E52" s="72"/>
      <c r="F52" s="72"/>
      <c r="G52" s="80"/>
      <c r="I52" s="65"/>
      <c r="J52" s="66"/>
      <c r="K52" s="65"/>
    </row>
    <row r="53" spans="1:11" s="29" customFormat="1" ht="22.5">
      <c r="A53" s="48"/>
      <c r="B53" s="48" t="s">
        <v>150</v>
      </c>
      <c r="C53" s="48" t="s">
        <v>69</v>
      </c>
      <c r="D53" s="48" t="s">
        <v>193</v>
      </c>
      <c r="E53" s="48">
        <v>9</v>
      </c>
      <c r="F53" s="80"/>
      <c r="G53" s="80">
        <v>9</v>
      </c>
      <c r="I53" s="65"/>
      <c r="J53" s="66"/>
      <c r="K53" s="65"/>
    </row>
    <row r="54" spans="1:11" s="29" customFormat="1" ht="22.5">
      <c r="A54" s="48"/>
      <c r="B54" s="48" t="s">
        <v>71</v>
      </c>
      <c r="C54" s="48" t="s">
        <v>69</v>
      </c>
      <c r="D54" s="48" t="s">
        <v>172</v>
      </c>
      <c r="E54" s="80">
        <v>128</v>
      </c>
      <c r="F54" s="80">
        <v>2</v>
      </c>
      <c r="G54" s="80">
        <f>E54+F54</f>
        <v>130</v>
      </c>
      <c r="I54" s="65"/>
      <c r="J54" s="66"/>
      <c r="K54" s="65"/>
    </row>
    <row r="55" spans="1:11" s="29" customFormat="1" ht="51">
      <c r="A55" s="48"/>
      <c r="B55" s="48" t="s">
        <v>194</v>
      </c>
      <c r="C55" s="48" t="s">
        <v>73</v>
      </c>
      <c r="D55" s="48" t="s">
        <v>76</v>
      </c>
      <c r="E55" s="130">
        <v>235.95</v>
      </c>
      <c r="F55" s="130">
        <v>3.76</v>
      </c>
      <c r="G55" s="80">
        <f t="shared" ref="G55:G67" si="0">E55+F55</f>
        <v>239.70999999999998</v>
      </c>
      <c r="I55" s="65"/>
      <c r="J55" s="66"/>
      <c r="K55" s="65"/>
    </row>
    <row r="56" spans="1:11" s="29" customFormat="1" ht="76.5">
      <c r="A56" s="48"/>
      <c r="B56" s="48" t="s">
        <v>75</v>
      </c>
      <c r="C56" s="48" t="s">
        <v>73</v>
      </c>
      <c r="D56" s="48" t="s">
        <v>76</v>
      </c>
      <c r="E56" s="130">
        <v>82.45</v>
      </c>
      <c r="F56" s="130">
        <v>0</v>
      </c>
      <c r="G56" s="80">
        <f t="shared" si="0"/>
        <v>82.45</v>
      </c>
      <c r="I56" s="65"/>
      <c r="J56" s="66"/>
      <c r="K56" s="65"/>
    </row>
    <row r="57" spans="1:11" s="29" customFormat="1" ht="38.25">
      <c r="A57" s="48"/>
      <c r="B57" s="48" t="s">
        <v>77</v>
      </c>
      <c r="C57" s="48" t="s">
        <v>73</v>
      </c>
      <c r="D57" s="48" t="s">
        <v>76</v>
      </c>
      <c r="E57" s="130">
        <v>124</v>
      </c>
      <c r="F57" s="130">
        <v>3</v>
      </c>
      <c r="G57" s="80">
        <f t="shared" si="0"/>
        <v>127</v>
      </c>
      <c r="I57" s="65"/>
      <c r="J57" s="66"/>
      <c r="K57" s="65"/>
    </row>
    <row r="58" spans="1:11" s="29" customFormat="1" ht="38.25">
      <c r="A58" s="48"/>
      <c r="B58" s="48" t="s">
        <v>78</v>
      </c>
      <c r="C58" s="48" t="s">
        <v>73</v>
      </c>
      <c r="D58" s="48" t="s">
        <v>76</v>
      </c>
      <c r="E58" s="130">
        <v>213</v>
      </c>
      <c r="F58" s="130">
        <v>0</v>
      </c>
      <c r="G58" s="80">
        <f t="shared" si="0"/>
        <v>213</v>
      </c>
      <c r="I58" s="65"/>
      <c r="J58" s="66"/>
      <c r="K58" s="65"/>
    </row>
    <row r="59" spans="1:11" s="29" customFormat="1" ht="15" customHeight="1">
      <c r="A59" s="48"/>
      <c r="B59" s="48" t="s">
        <v>79</v>
      </c>
      <c r="C59" s="48" t="s">
        <v>73</v>
      </c>
      <c r="D59" s="48" t="s">
        <v>76</v>
      </c>
      <c r="E59" s="130">
        <f>SUM(E55:E58)</f>
        <v>655.4</v>
      </c>
      <c r="F59" s="130">
        <f>SUM(F55:F58)</f>
        <v>6.76</v>
      </c>
      <c r="G59" s="80">
        <f t="shared" si="0"/>
        <v>662.16</v>
      </c>
      <c r="I59" s="65"/>
      <c r="J59" s="66"/>
      <c r="K59" s="65"/>
    </row>
    <row r="60" spans="1:11" s="29" customFormat="1" ht="16.5" customHeight="1">
      <c r="A60" s="71" t="s">
        <v>80</v>
      </c>
      <c r="B60" s="72" t="s">
        <v>31</v>
      </c>
      <c r="C60" s="72"/>
      <c r="D60" s="72" t="s">
        <v>192</v>
      </c>
      <c r="E60" s="133"/>
      <c r="F60" s="133"/>
      <c r="G60" s="80"/>
      <c r="H60" s="134"/>
      <c r="I60" s="65"/>
      <c r="J60" s="66"/>
      <c r="K60" s="65"/>
    </row>
    <row r="61" spans="1:11" s="29" customFormat="1" ht="17.25" customHeight="1">
      <c r="A61" s="48"/>
      <c r="B61" s="48" t="s">
        <v>195</v>
      </c>
      <c r="C61" s="48" t="s">
        <v>82</v>
      </c>
      <c r="D61" s="48" t="s">
        <v>172</v>
      </c>
      <c r="E61" s="80">
        <v>2014</v>
      </c>
      <c r="F61" s="80">
        <v>36</v>
      </c>
      <c r="G61" s="80">
        <f t="shared" si="0"/>
        <v>2050</v>
      </c>
      <c r="I61" s="65"/>
      <c r="J61" s="66"/>
      <c r="K61" s="65"/>
    </row>
    <row r="62" spans="1:11" s="29" customFormat="1" ht="68.25" customHeight="1">
      <c r="A62" s="48"/>
      <c r="B62" s="48" t="s">
        <v>196</v>
      </c>
      <c r="C62" s="48" t="s">
        <v>82</v>
      </c>
      <c r="D62" s="48" t="s">
        <v>172</v>
      </c>
      <c r="E62" s="80">
        <v>53</v>
      </c>
      <c r="F62" s="80">
        <v>0</v>
      </c>
      <c r="G62" s="80">
        <f t="shared" si="0"/>
        <v>53</v>
      </c>
      <c r="I62" s="65"/>
      <c r="J62" s="66"/>
      <c r="K62" s="65"/>
    </row>
    <row r="63" spans="1:11" s="29" customFormat="1" ht="45" customHeight="1">
      <c r="A63" s="48"/>
      <c r="B63" s="48" t="s">
        <v>197</v>
      </c>
      <c r="C63" s="48" t="s">
        <v>82</v>
      </c>
      <c r="D63" s="48" t="s">
        <v>172</v>
      </c>
      <c r="E63" s="80">
        <v>56</v>
      </c>
      <c r="F63" s="80">
        <v>0</v>
      </c>
      <c r="G63" s="80">
        <f t="shared" si="0"/>
        <v>56</v>
      </c>
      <c r="I63" s="65"/>
      <c r="J63" s="66"/>
      <c r="K63" s="65"/>
    </row>
    <row r="64" spans="1:11" s="29" customFormat="1" ht="118.5" customHeight="1">
      <c r="A64" s="48"/>
      <c r="B64" s="48" t="s">
        <v>198</v>
      </c>
      <c r="C64" s="48" t="s">
        <v>82</v>
      </c>
      <c r="D64" s="48" t="s">
        <v>172</v>
      </c>
      <c r="E64" s="80">
        <v>45</v>
      </c>
      <c r="F64" s="80">
        <v>0</v>
      </c>
      <c r="G64" s="80">
        <f t="shared" si="0"/>
        <v>45</v>
      </c>
      <c r="I64" s="65"/>
      <c r="J64" s="66"/>
      <c r="K64" s="65"/>
    </row>
    <row r="65" spans="1:13" s="29" customFormat="1" ht="108" customHeight="1">
      <c r="A65" s="48"/>
      <c r="B65" s="48" t="s">
        <v>199</v>
      </c>
      <c r="C65" s="48" t="s">
        <v>82</v>
      </c>
      <c r="D65" s="48" t="s">
        <v>172</v>
      </c>
      <c r="E65" s="80">
        <v>34</v>
      </c>
      <c r="F65" s="80">
        <v>0</v>
      </c>
      <c r="G65" s="80">
        <f t="shared" si="0"/>
        <v>34</v>
      </c>
      <c r="I65" s="65"/>
      <c r="J65" s="66"/>
      <c r="K65" s="65"/>
    </row>
    <row r="66" spans="1:13" s="29" customFormat="1" ht="21" customHeight="1">
      <c r="A66" s="48"/>
      <c r="B66" s="48" t="s">
        <v>200</v>
      </c>
      <c r="C66" s="48" t="s">
        <v>82</v>
      </c>
      <c r="D66" s="48" t="s">
        <v>172</v>
      </c>
      <c r="E66" s="80">
        <v>865</v>
      </c>
      <c r="F66" s="80">
        <v>36</v>
      </c>
      <c r="G66" s="80">
        <f t="shared" si="0"/>
        <v>901</v>
      </c>
      <c r="H66" s="132"/>
      <c r="I66" s="65"/>
      <c r="J66" s="66"/>
      <c r="K66" s="65"/>
    </row>
    <row r="67" spans="1:13" s="29" customFormat="1" ht="38.25" customHeight="1">
      <c r="A67" s="48"/>
      <c r="B67" s="48" t="s">
        <v>201</v>
      </c>
      <c r="C67" s="48" t="s">
        <v>82</v>
      </c>
      <c r="D67" s="48" t="s">
        <v>172</v>
      </c>
      <c r="E67" s="80">
        <v>865</v>
      </c>
      <c r="F67" s="80">
        <v>36</v>
      </c>
      <c r="G67" s="80">
        <f t="shared" si="0"/>
        <v>901</v>
      </c>
      <c r="I67" s="65"/>
      <c r="J67" s="66"/>
      <c r="K67" s="65"/>
    </row>
    <row r="68" spans="1:13" s="29" customFormat="1" ht="22.5">
      <c r="A68" s="71" t="s">
        <v>84</v>
      </c>
      <c r="B68" s="72" t="s">
        <v>32</v>
      </c>
      <c r="C68" s="72"/>
      <c r="D68" s="72" t="s">
        <v>192</v>
      </c>
      <c r="E68" s="133"/>
      <c r="F68" s="133"/>
      <c r="G68" s="80"/>
      <c r="I68" s="65"/>
      <c r="J68" s="66"/>
      <c r="K68" s="65"/>
    </row>
    <row r="69" spans="1:13" s="29" customFormat="1" ht="14.25" customHeight="1">
      <c r="A69" s="48"/>
      <c r="B69" s="48" t="s">
        <v>151</v>
      </c>
      <c r="C69" s="48" t="s">
        <v>86</v>
      </c>
      <c r="D69" s="48" t="s">
        <v>87</v>
      </c>
      <c r="E69" s="96">
        <v>59417.61</v>
      </c>
      <c r="F69" s="96">
        <v>4469.97</v>
      </c>
      <c r="G69" s="130">
        <f>E69+F69</f>
        <v>63887.58</v>
      </c>
      <c r="H69" s="134">
        <f>G37/G61</f>
        <v>63887.58487804878</v>
      </c>
      <c r="I69" s="65"/>
      <c r="J69" s="66"/>
      <c r="K69" s="65"/>
    </row>
    <row r="70" spans="1:13" s="29" customFormat="1" ht="22.5">
      <c r="A70" s="71" t="s">
        <v>91</v>
      </c>
      <c r="B70" s="72" t="s">
        <v>33</v>
      </c>
      <c r="C70" s="72"/>
      <c r="D70" s="72" t="s">
        <v>192</v>
      </c>
      <c r="E70" s="82"/>
      <c r="F70" s="82"/>
      <c r="G70" s="80"/>
      <c r="I70" s="65"/>
      <c r="J70" s="66"/>
      <c r="K70" s="65"/>
    </row>
    <row r="71" spans="1:13" s="29" customFormat="1" ht="44.25" customHeight="1">
      <c r="A71" s="48"/>
      <c r="B71" s="48" t="s">
        <v>202</v>
      </c>
      <c r="C71" s="48" t="s">
        <v>105</v>
      </c>
      <c r="D71" s="48" t="s">
        <v>87</v>
      </c>
      <c r="E71" s="80">
        <v>100</v>
      </c>
      <c r="F71" s="80">
        <v>100</v>
      </c>
      <c r="G71" s="80">
        <f>E71</f>
        <v>100</v>
      </c>
      <c r="I71" s="65"/>
      <c r="J71" s="66"/>
      <c r="K71" s="65"/>
    </row>
    <row r="72" spans="1:13" s="29" customFormat="1" ht="38.25">
      <c r="A72" s="48"/>
      <c r="B72" s="48" t="s">
        <v>203</v>
      </c>
      <c r="C72" s="48" t="s">
        <v>105</v>
      </c>
      <c r="D72" s="48" t="s">
        <v>87</v>
      </c>
      <c r="E72" s="80">
        <v>100</v>
      </c>
      <c r="F72" s="80">
        <v>100</v>
      </c>
      <c r="G72" s="80">
        <f>E72</f>
        <v>100</v>
      </c>
      <c r="I72" s="65"/>
      <c r="J72" s="66"/>
      <c r="K72" s="65"/>
    </row>
    <row r="73" spans="1:13" s="29" customFormat="1" ht="32.25" customHeight="1">
      <c r="A73" s="48">
        <v>2</v>
      </c>
      <c r="B73" s="152" t="s">
        <v>205</v>
      </c>
      <c r="C73" s="153"/>
      <c r="D73" s="153"/>
      <c r="E73" s="153"/>
      <c r="F73" s="153"/>
      <c r="G73" s="154"/>
      <c r="H73" s="103"/>
      <c r="I73" s="104"/>
      <c r="J73" s="105"/>
      <c r="K73" s="104"/>
      <c r="L73" s="103"/>
      <c r="M73" s="103"/>
    </row>
    <row r="74" spans="1:13" s="109" customFormat="1" ht="21.75" customHeight="1">
      <c r="A74" s="83" t="s">
        <v>95</v>
      </c>
      <c r="B74" s="84" t="s">
        <v>67</v>
      </c>
      <c r="C74" s="85"/>
      <c r="D74" s="85"/>
      <c r="E74" s="91"/>
      <c r="F74" s="91"/>
      <c r="G74" s="86"/>
      <c r="H74" s="107"/>
      <c r="I74" s="187"/>
      <c r="J74" s="187"/>
      <c r="K74" s="187"/>
      <c r="L74" s="108"/>
      <c r="M74" s="108"/>
    </row>
    <row r="75" spans="1:13" s="29" customFormat="1" ht="21.75" customHeight="1">
      <c r="A75" s="85"/>
      <c r="B75" s="85" t="s">
        <v>96</v>
      </c>
      <c r="C75" s="85" t="s">
        <v>86</v>
      </c>
      <c r="D75" s="85" t="s">
        <v>140</v>
      </c>
      <c r="E75" s="86"/>
      <c r="F75" s="89">
        <f>F38</f>
        <v>173950</v>
      </c>
      <c r="G75" s="92">
        <f>F75</f>
        <v>173950</v>
      </c>
      <c r="H75" s="110" t="s">
        <v>204</v>
      </c>
      <c r="I75" s="110"/>
      <c r="J75" s="110"/>
      <c r="K75" s="110"/>
      <c r="L75" s="110"/>
      <c r="M75" s="110"/>
    </row>
    <row r="76" spans="1:13" s="29" customFormat="1" ht="23.25">
      <c r="A76" s="83" t="s">
        <v>98</v>
      </c>
      <c r="B76" s="84" t="s">
        <v>31</v>
      </c>
      <c r="C76" s="85"/>
      <c r="D76" s="85"/>
      <c r="E76" s="90"/>
      <c r="F76" s="90"/>
      <c r="G76" s="86"/>
      <c r="H76" s="111"/>
      <c r="I76" s="112"/>
      <c r="J76" s="113"/>
      <c r="K76" s="112"/>
      <c r="L76" s="111"/>
      <c r="M76" s="111"/>
    </row>
    <row r="77" spans="1:13" s="109" customFormat="1" ht="36.75" customHeight="1">
      <c r="A77" s="85"/>
      <c r="B77" s="85" t="s">
        <v>142</v>
      </c>
      <c r="C77" s="85" t="s">
        <v>69</v>
      </c>
      <c r="D77" s="85" t="s">
        <v>100</v>
      </c>
      <c r="E77" s="86"/>
      <c r="F77" s="86">
        <v>13</v>
      </c>
      <c r="G77" s="88">
        <f>F77</f>
        <v>13</v>
      </c>
      <c r="H77" s="107"/>
      <c r="I77" s="188"/>
      <c r="J77" s="188"/>
      <c r="K77" s="188"/>
      <c r="L77" s="108"/>
      <c r="M77" s="108"/>
    </row>
    <row r="78" spans="1:13" s="29" customFormat="1" ht="25.5" customHeight="1">
      <c r="A78" s="83" t="s">
        <v>101</v>
      </c>
      <c r="B78" s="84" t="s">
        <v>32</v>
      </c>
      <c r="C78" s="85"/>
      <c r="D78" s="85"/>
      <c r="E78" s="90"/>
      <c r="F78" s="90"/>
      <c r="G78" s="86"/>
      <c r="H78" s="114"/>
      <c r="I78" s="114"/>
      <c r="J78" s="114"/>
      <c r="K78" s="114"/>
      <c r="L78" s="114"/>
      <c r="M78" s="114"/>
    </row>
    <row r="79" spans="1:13" s="29" customFormat="1" ht="60.75" customHeight="1">
      <c r="A79" s="85"/>
      <c r="B79" s="85" t="s">
        <v>144</v>
      </c>
      <c r="C79" s="85" t="s">
        <v>86</v>
      </c>
      <c r="D79" s="85" t="s">
        <v>87</v>
      </c>
      <c r="E79" s="86"/>
      <c r="F79" s="89">
        <f>F75/F77</f>
        <v>13380.76923076923</v>
      </c>
      <c r="G79" s="92">
        <f>F79</f>
        <v>13380.76923076923</v>
      </c>
      <c r="H79" s="110"/>
      <c r="I79" s="110"/>
      <c r="J79" s="115"/>
      <c r="K79" s="110"/>
      <c r="L79" s="110"/>
      <c r="M79" s="110"/>
    </row>
    <row r="80" spans="1:13" s="29" customFormat="1" ht="23.25" customHeight="1">
      <c r="A80" s="83" t="s">
        <v>103</v>
      </c>
      <c r="B80" s="84" t="s">
        <v>33</v>
      </c>
      <c r="C80" s="85"/>
      <c r="D80" s="85"/>
      <c r="E80" s="93"/>
      <c r="F80" s="93"/>
      <c r="G80" s="86"/>
      <c r="H80" s="110"/>
      <c r="I80" s="110"/>
      <c r="J80" s="115"/>
      <c r="K80" s="110"/>
      <c r="L80" s="110"/>
      <c r="M80" s="110"/>
    </row>
    <row r="81" spans="1:11" s="29" customFormat="1" ht="46.5" customHeight="1">
      <c r="A81" s="85"/>
      <c r="B81" s="85" t="s">
        <v>146</v>
      </c>
      <c r="C81" s="85" t="s">
        <v>105</v>
      </c>
      <c r="D81" s="85" t="s">
        <v>87</v>
      </c>
      <c r="E81" s="86"/>
      <c r="F81" s="88">
        <v>100</v>
      </c>
      <c r="G81" s="87">
        <f>F81</f>
        <v>100</v>
      </c>
      <c r="I81" s="65"/>
      <c r="J81" s="66"/>
      <c r="K81" s="65"/>
    </row>
    <row r="82" spans="1:11" ht="15.75">
      <c r="A82" s="16"/>
    </row>
    <row r="83" spans="1:11" ht="51.75" customHeight="1">
      <c r="A83" s="143" t="s">
        <v>60</v>
      </c>
      <c r="B83" s="143"/>
      <c r="C83" s="143"/>
      <c r="D83" s="40"/>
      <c r="E83" s="20"/>
      <c r="F83" s="144" t="s">
        <v>61</v>
      </c>
      <c r="G83" s="144"/>
    </row>
    <row r="84" spans="1:11" s="25" customFormat="1" ht="8.25">
      <c r="A84" s="41"/>
      <c r="B84" s="42"/>
      <c r="D84" s="43" t="s">
        <v>34</v>
      </c>
      <c r="F84" s="139" t="s">
        <v>35</v>
      </c>
      <c r="G84" s="139"/>
    </row>
    <row r="85" spans="1:11" ht="15.75">
      <c r="A85" s="142" t="s">
        <v>36</v>
      </c>
      <c r="B85" s="142"/>
      <c r="C85" s="15"/>
      <c r="D85" s="15"/>
    </row>
    <row r="86" spans="1:11" ht="15.75">
      <c r="A86" s="18"/>
      <c r="B86" s="18"/>
      <c r="C86" s="15"/>
      <c r="D86" s="15"/>
    </row>
    <row r="87" spans="1:11" ht="50.25" customHeight="1">
      <c r="A87" s="143" t="s">
        <v>62</v>
      </c>
      <c r="B87" s="143"/>
      <c r="C87" s="143"/>
      <c r="D87" s="19"/>
      <c r="E87" s="20"/>
      <c r="F87" s="144" t="s">
        <v>63</v>
      </c>
      <c r="G87" s="144"/>
    </row>
    <row r="88" spans="1:11" s="25" customFormat="1" ht="8.25">
      <c r="A88" s="44"/>
      <c r="B88" s="42"/>
      <c r="C88" s="42"/>
      <c r="D88" s="43" t="s">
        <v>34</v>
      </c>
      <c r="F88" s="139" t="s">
        <v>35</v>
      </c>
      <c r="G88" s="139"/>
    </row>
    <row r="89" spans="1:11">
      <c r="A89" s="140" t="s">
        <v>37</v>
      </c>
      <c r="B89" s="140"/>
    </row>
    <row r="90" spans="1:11">
      <c r="A90" s="196" t="s">
        <v>230</v>
      </c>
      <c r="B90" s="196"/>
    </row>
    <row r="91" spans="1:11">
      <c r="A91" s="141" t="s">
        <v>38</v>
      </c>
      <c r="B91" s="141"/>
    </row>
  </sheetData>
  <mergeCells count="64">
    <mergeCell ref="A9:G9"/>
    <mergeCell ref="F1:G2"/>
    <mergeCell ref="E4:G4"/>
    <mergeCell ref="E5:G5"/>
    <mergeCell ref="E6:G6"/>
    <mergeCell ref="E7:G7"/>
    <mergeCell ref="E16:F16"/>
    <mergeCell ref="K16:M16"/>
    <mergeCell ref="N16:O16"/>
    <mergeCell ref="A10:G10"/>
    <mergeCell ref="C12:F12"/>
    <mergeCell ref="L12:M12"/>
    <mergeCell ref="O12:P12"/>
    <mergeCell ref="D13:E13"/>
    <mergeCell ref="I13:K13"/>
    <mergeCell ref="L13:M13"/>
    <mergeCell ref="O13:P13"/>
    <mergeCell ref="C14:F14"/>
    <mergeCell ref="D15:E15"/>
    <mergeCell ref="I15:K15"/>
    <mergeCell ref="L15:M15"/>
    <mergeCell ref="O15:P15"/>
    <mergeCell ref="K17:L17"/>
    <mergeCell ref="M17:O17"/>
    <mergeCell ref="A18:G18"/>
    <mergeCell ref="A19:C19"/>
    <mergeCell ref="D19:G19"/>
    <mergeCell ref="A20:G20"/>
    <mergeCell ref="B21:G21"/>
    <mergeCell ref="B22:G22"/>
    <mergeCell ref="B23:G23"/>
    <mergeCell ref="E17:F17"/>
    <mergeCell ref="B35:D35"/>
    <mergeCell ref="B36:D36"/>
    <mergeCell ref="B37:D37"/>
    <mergeCell ref="B38:D38"/>
    <mergeCell ref="A25:C25"/>
    <mergeCell ref="A27:G27"/>
    <mergeCell ref="B29:G29"/>
    <mergeCell ref="B30:G30"/>
    <mergeCell ref="B31:G31"/>
    <mergeCell ref="I74:K74"/>
    <mergeCell ref="I77:K77"/>
    <mergeCell ref="A47:G47"/>
    <mergeCell ref="F84:G84"/>
    <mergeCell ref="A85:B85"/>
    <mergeCell ref="A83:C83"/>
    <mergeCell ref="F83:G83"/>
    <mergeCell ref="A90:B90"/>
    <mergeCell ref="A91:B91"/>
    <mergeCell ref="D25:G25"/>
    <mergeCell ref="B51:G51"/>
    <mergeCell ref="B73:G73"/>
    <mergeCell ref="A87:C87"/>
    <mergeCell ref="F87:G87"/>
    <mergeCell ref="F88:G88"/>
    <mergeCell ref="A89:B89"/>
    <mergeCell ref="A46:D46"/>
    <mergeCell ref="A39:D39"/>
    <mergeCell ref="A41:G41"/>
    <mergeCell ref="B43:D43"/>
    <mergeCell ref="B44:D44"/>
    <mergeCell ref="B45:D45"/>
    <mergeCell ref="A33:G33"/>
  </mergeCells>
  <pageMargins left="0.39370078740157483" right="0.39370078740157483" top="0.39370078740157483" bottom="0.39370078740157483" header="0" footer="0"/>
  <pageSetup paperSize="9" scale="98" orientation="landscape" horizontalDpi="300" verticalDpi="300" r:id="rId1"/>
  <rowBreaks count="2" manualBreakCount="2">
    <brk id="19" max="6" man="1"/>
    <brk id="46" max="6" man="1"/>
  </rowBreaks>
</worksheet>
</file>

<file path=xl/worksheets/sheet6.xml><?xml version="1.0" encoding="utf-8"?>
<worksheet xmlns="http://schemas.openxmlformats.org/spreadsheetml/2006/main" xmlns:r="http://schemas.openxmlformats.org/officeDocument/2006/relationships">
  <sheetPr>
    <tabColor rgb="FF00B050"/>
  </sheetPr>
  <dimension ref="A1:P70"/>
  <sheetViews>
    <sheetView view="pageBreakPreview" topLeftCell="A55" zoomScale="90" zoomScaleSheetLayoutView="90" workbookViewId="0">
      <selection activeCell="C75" sqref="C75"/>
    </sheetView>
  </sheetViews>
  <sheetFormatPr defaultColWidth="21.5703125" defaultRowHeight="15"/>
  <cols>
    <col min="1" max="1" width="6.5703125" style="1" customWidth="1"/>
    <col min="2" max="2" width="21.5703125" style="1"/>
    <col min="3" max="3" width="21.5703125" style="1" customWidth="1"/>
    <col min="4" max="7" width="21.5703125" style="1"/>
    <col min="8" max="38" width="10.28515625" style="1" customWidth="1"/>
    <col min="39" max="16384" width="21.5703125" style="1"/>
  </cols>
  <sheetData>
    <row r="1" spans="1:16">
      <c r="F1" s="174" t="s">
        <v>0</v>
      </c>
      <c r="G1" s="175"/>
    </row>
    <row r="2" spans="1:16" ht="23.25" customHeight="1">
      <c r="F2" s="175"/>
      <c r="G2" s="175"/>
    </row>
    <row r="3" spans="1:16" ht="15.75">
      <c r="A3" s="2"/>
      <c r="E3" s="2" t="s">
        <v>1</v>
      </c>
    </row>
    <row r="4" spans="1:16" ht="15.75">
      <c r="A4" s="2"/>
      <c r="E4" s="176" t="s">
        <v>2</v>
      </c>
      <c r="F4" s="176"/>
      <c r="G4" s="176"/>
    </row>
    <row r="5" spans="1:16" ht="15.75">
      <c r="A5" s="2"/>
      <c r="B5" s="2"/>
      <c r="E5" s="144" t="s">
        <v>40</v>
      </c>
      <c r="F5" s="144"/>
      <c r="G5" s="144"/>
    </row>
    <row r="6" spans="1:16" ht="15" customHeight="1">
      <c r="A6" s="2"/>
      <c r="E6" s="139" t="s">
        <v>3</v>
      </c>
      <c r="F6" s="139"/>
      <c r="G6" s="139"/>
    </row>
    <row r="7" spans="1:16" ht="15.75">
      <c r="A7" s="2"/>
      <c r="E7" s="143" t="s">
        <v>229</v>
      </c>
      <c r="F7" s="143"/>
      <c r="G7" s="143"/>
    </row>
    <row r="9" spans="1:16" ht="15.75">
      <c r="A9" s="171" t="s">
        <v>4</v>
      </c>
      <c r="B9" s="171"/>
      <c r="C9" s="171"/>
      <c r="D9" s="171"/>
      <c r="E9" s="171"/>
      <c r="F9" s="171"/>
      <c r="G9" s="171"/>
    </row>
    <row r="10" spans="1:16" ht="15.75">
      <c r="A10" s="171" t="s">
        <v>39</v>
      </c>
      <c r="B10" s="171"/>
      <c r="C10" s="171"/>
      <c r="D10" s="171"/>
      <c r="E10" s="171"/>
      <c r="F10" s="171"/>
      <c r="G10" s="171"/>
    </row>
    <row r="12" spans="1:16" s="14" customFormat="1">
      <c r="A12" s="3" t="s">
        <v>5</v>
      </c>
      <c r="B12" s="31" t="s">
        <v>41</v>
      </c>
      <c r="C12" s="166" t="s">
        <v>40</v>
      </c>
      <c r="D12" s="166"/>
      <c r="E12" s="166"/>
      <c r="F12" s="166"/>
      <c r="G12" s="31" t="s">
        <v>42</v>
      </c>
      <c r="H12" s="4"/>
      <c r="I12" s="4"/>
      <c r="J12" s="4"/>
      <c r="K12" s="4"/>
      <c r="L12" s="172"/>
      <c r="M12" s="172"/>
      <c r="N12" s="4"/>
      <c r="O12" s="172"/>
      <c r="P12" s="172"/>
    </row>
    <row r="13" spans="1:16" s="25" customFormat="1" ht="26.25" customHeight="1">
      <c r="A13" s="24"/>
      <c r="B13" s="26" t="s">
        <v>6</v>
      </c>
      <c r="C13" s="24"/>
      <c r="D13" s="168" t="s">
        <v>3</v>
      </c>
      <c r="E13" s="168"/>
      <c r="F13" s="24"/>
      <c r="G13" s="28" t="s">
        <v>7</v>
      </c>
      <c r="H13" s="23"/>
      <c r="I13" s="168"/>
      <c r="J13" s="168"/>
      <c r="K13" s="168"/>
      <c r="L13" s="168"/>
      <c r="M13" s="168"/>
      <c r="N13" s="24"/>
      <c r="O13" s="173"/>
      <c r="P13" s="173"/>
    </row>
    <row r="14" spans="1:16">
      <c r="A14" s="8" t="s">
        <v>8</v>
      </c>
      <c r="B14" s="31" t="s">
        <v>43</v>
      </c>
      <c r="C14" s="166" t="s">
        <v>40</v>
      </c>
      <c r="D14" s="166"/>
      <c r="E14" s="166"/>
      <c r="F14" s="166"/>
      <c r="G14" s="31" t="s">
        <v>42</v>
      </c>
      <c r="H14" s="9"/>
      <c r="I14" s="9"/>
      <c r="J14" s="9"/>
      <c r="K14" s="9"/>
      <c r="L14" s="9"/>
      <c r="M14" s="9"/>
      <c r="N14" s="9"/>
      <c r="O14" s="9"/>
      <c r="P14" s="9"/>
    </row>
    <row r="15" spans="1:16" ht="36" customHeight="1">
      <c r="A15" s="21"/>
      <c r="B15" s="27" t="s">
        <v>10</v>
      </c>
      <c r="C15" s="21"/>
      <c r="D15" s="164" t="s">
        <v>9</v>
      </c>
      <c r="E15" s="164"/>
      <c r="F15" s="5"/>
      <c r="G15" s="22" t="s">
        <v>7</v>
      </c>
      <c r="H15" s="6"/>
      <c r="I15" s="165"/>
      <c r="J15" s="165"/>
      <c r="K15" s="165"/>
      <c r="L15" s="165"/>
      <c r="M15" s="165"/>
      <c r="N15" s="7"/>
      <c r="O15" s="169"/>
      <c r="P15" s="169"/>
    </row>
    <row r="16" spans="1:16" ht="48" customHeight="1">
      <c r="A16" s="11" t="s">
        <v>11</v>
      </c>
      <c r="B16" s="34" t="s">
        <v>208</v>
      </c>
      <c r="C16" s="34" t="s">
        <v>209</v>
      </c>
      <c r="D16" s="34" t="s">
        <v>206</v>
      </c>
      <c r="E16" s="167" t="s">
        <v>210</v>
      </c>
      <c r="F16" s="167"/>
      <c r="G16" s="34" t="s">
        <v>47</v>
      </c>
      <c r="H16" s="12"/>
      <c r="I16" s="10"/>
      <c r="J16" s="12"/>
      <c r="K16" s="170"/>
      <c r="L16" s="170"/>
      <c r="M16" s="170"/>
      <c r="N16" s="170"/>
      <c r="O16" s="170"/>
      <c r="P16" s="12"/>
    </row>
    <row r="17" spans="1:16" s="32" customFormat="1" ht="24.75">
      <c r="B17" s="26" t="s">
        <v>12</v>
      </c>
      <c r="C17" s="27" t="s">
        <v>13</v>
      </c>
      <c r="D17" s="27" t="s">
        <v>14</v>
      </c>
      <c r="E17" s="164" t="s">
        <v>15</v>
      </c>
      <c r="F17" s="164"/>
      <c r="G17" s="27" t="s">
        <v>16</v>
      </c>
      <c r="H17" s="33"/>
      <c r="I17" s="13"/>
      <c r="J17" s="13"/>
      <c r="K17" s="165"/>
      <c r="L17" s="165"/>
      <c r="M17" s="165"/>
      <c r="N17" s="165"/>
      <c r="O17" s="165"/>
      <c r="P17" s="13"/>
    </row>
    <row r="18" spans="1:16" ht="35.25" customHeight="1">
      <c r="A18" s="157" t="s">
        <v>223</v>
      </c>
      <c r="B18" s="157"/>
      <c r="C18" s="157"/>
      <c r="D18" s="157"/>
      <c r="E18" s="157"/>
      <c r="F18" s="157"/>
      <c r="G18" s="157"/>
    </row>
    <row r="19" spans="1:16" ht="161.25" customHeight="1">
      <c r="A19" s="162" t="s">
        <v>49</v>
      </c>
      <c r="B19" s="162"/>
      <c r="C19" s="162"/>
      <c r="D19" s="161" t="s">
        <v>211</v>
      </c>
      <c r="E19" s="161"/>
      <c r="F19" s="161"/>
      <c r="G19" s="161"/>
    </row>
    <row r="20" spans="1:16" ht="15.75" customHeight="1">
      <c r="A20" s="157" t="s">
        <v>50</v>
      </c>
      <c r="B20" s="157"/>
      <c r="C20" s="157"/>
      <c r="D20" s="157"/>
      <c r="E20" s="157"/>
      <c r="F20" s="157"/>
      <c r="G20" s="157"/>
    </row>
    <row r="21" spans="1:16">
      <c r="A21" s="36" t="s">
        <v>17</v>
      </c>
      <c r="B21" s="156" t="s">
        <v>18</v>
      </c>
      <c r="C21" s="156"/>
      <c r="D21" s="156"/>
      <c r="E21" s="156"/>
      <c r="F21" s="156"/>
      <c r="G21" s="156"/>
    </row>
    <row r="22" spans="1:16" ht="51.75" customHeight="1">
      <c r="A22" s="36">
        <v>1</v>
      </c>
      <c r="B22" s="156" t="s">
        <v>212</v>
      </c>
      <c r="C22" s="156"/>
      <c r="D22" s="156"/>
      <c r="E22" s="156"/>
      <c r="F22" s="156"/>
      <c r="G22" s="156"/>
    </row>
    <row r="23" spans="1:16">
      <c r="A23" s="67"/>
      <c r="B23" s="67"/>
      <c r="C23" s="67"/>
      <c r="D23" s="68"/>
      <c r="E23" s="68"/>
      <c r="F23" s="68"/>
      <c r="G23" s="68"/>
    </row>
    <row r="24" spans="1:16" ht="49.5" customHeight="1">
      <c r="A24" s="180" t="s">
        <v>54</v>
      </c>
      <c r="B24" s="180"/>
      <c r="C24" s="180"/>
      <c r="D24" s="184" t="s">
        <v>213</v>
      </c>
      <c r="E24" s="184"/>
      <c r="F24" s="184"/>
      <c r="G24" s="184"/>
    </row>
    <row r="25" spans="1:16" ht="15.75">
      <c r="A25" s="69"/>
      <c r="B25" s="69"/>
      <c r="C25" s="69"/>
      <c r="D25" s="14"/>
      <c r="E25" s="14"/>
      <c r="F25" s="14"/>
      <c r="G25" s="14"/>
    </row>
    <row r="26" spans="1:16" ht="15.75" customHeight="1">
      <c r="A26" s="157" t="s">
        <v>53</v>
      </c>
      <c r="B26" s="157"/>
      <c r="C26" s="157"/>
      <c r="D26" s="157"/>
      <c r="E26" s="157"/>
      <c r="F26" s="157"/>
      <c r="G26" s="157"/>
    </row>
    <row r="27" spans="1:16" ht="15.75" customHeight="1">
      <c r="A27" s="35"/>
      <c r="B27" s="35"/>
      <c r="C27" s="35"/>
      <c r="D27" s="35"/>
      <c r="E27" s="35"/>
      <c r="F27" s="35"/>
      <c r="G27" s="35"/>
    </row>
    <row r="28" spans="1:16" ht="15.75">
      <c r="A28" s="17" t="s">
        <v>17</v>
      </c>
      <c r="B28" s="155" t="s">
        <v>19</v>
      </c>
      <c r="C28" s="155"/>
      <c r="D28" s="155"/>
      <c r="E28" s="155"/>
      <c r="F28" s="155"/>
      <c r="G28" s="155"/>
    </row>
    <row r="29" spans="1:16" ht="28.5" customHeight="1">
      <c r="A29" s="17">
        <v>1</v>
      </c>
      <c r="B29" s="156" t="s">
        <v>214</v>
      </c>
      <c r="C29" s="156"/>
      <c r="D29" s="156"/>
      <c r="E29" s="156"/>
      <c r="F29" s="156"/>
      <c r="G29" s="156"/>
    </row>
    <row r="30" spans="1:16" ht="15.75">
      <c r="A30" s="37"/>
      <c r="B30" s="37"/>
      <c r="C30" s="37"/>
      <c r="D30" s="37"/>
      <c r="E30" s="37"/>
      <c r="F30" s="37"/>
      <c r="G30" s="37"/>
    </row>
    <row r="31" spans="1:16" ht="15.75">
      <c r="A31" s="145" t="s">
        <v>58</v>
      </c>
      <c r="B31" s="145"/>
      <c r="C31" s="145"/>
      <c r="D31" s="145"/>
      <c r="E31" s="145"/>
      <c r="F31" s="145"/>
      <c r="G31" s="145"/>
    </row>
    <row r="32" spans="1:16" ht="15.75">
      <c r="A32" s="16"/>
      <c r="G32" s="39" t="s">
        <v>21</v>
      </c>
    </row>
    <row r="33" spans="1:7" ht="15.75">
      <c r="A33" s="17" t="s">
        <v>17</v>
      </c>
      <c r="B33" s="155" t="s">
        <v>20</v>
      </c>
      <c r="C33" s="155"/>
      <c r="D33" s="155"/>
      <c r="E33" s="17" t="s">
        <v>22</v>
      </c>
      <c r="F33" s="17" t="s">
        <v>23</v>
      </c>
      <c r="G33" s="17" t="s">
        <v>24</v>
      </c>
    </row>
    <row r="34" spans="1:7" s="45" customFormat="1" ht="12.75">
      <c r="A34" s="36">
        <v>1</v>
      </c>
      <c r="B34" s="156">
        <v>2</v>
      </c>
      <c r="C34" s="156"/>
      <c r="D34" s="156"/>
      <c r="E34" s="36">
        <v>3</v>
      </c>
      <c r="F34" s="36">
        <v>4</v>
      </c>
      <c r="G34" s="36">
        <v>5</v>
      </c>
    </row>
    <row r="35" spans="1:7" s="45" customFormat="1" ht="38.25" customHeight="1">
      <c r="A35" s="36">
        <v>1</v>
      </c>
      <c r="B35" s="194" t="s">
        <v>214</v>
      </c>
      <c r="C35" s="194"/>
      <c r="D35" s="194"/>
      <c r="E35" s="46">
        <v>3348425</v>
      </c>
      <c r="F35" s="46">
        <v>3393.06</v>
      </c>
      <c r="G35" s="46">
        <f>E35+F35</f>
        <v>3351818.06</v>
      </c>
    </row>
    <row r="36" spans="1:7" s="45" customFormat="1" ht="23.25" hidden="1" customHeight="1">
      <c r="A36" s="36">
        <v>2</v>
      </c>
      <c r="B36" s="194"/>
      <c r="C36" s="194"/>
      <c r="D36" s="194"/>
      <c r="E36" s="46"/>
      <c r="F36" s="46"/>
      <c r="G36" s="46">
        <f>E36+F36</f>
        <v>0</v>
      </c>
    </row>
    <row r="37" spans="1:7" ht="15.75" customHeight="1">
      <c r="A37" s="155" t="s">
        <v>24</v>
      </c>
      <c r="B37" s="155"/>
      <c r="C37" s="155"/>
      <c r="D37" s="155"/>
      <c r="E37" s="70">
        <f>SUM(E35:E36)</f>
        <v>3348425</v>
      </c>
      <c r="F37" s="70">
        <f>SUM(F35:F36)</f>
        <v>3393.06</v>
      </c>
      <c r="G37" s="70">
        <f>SUM(G35:G36)</f>
        <v>3351818.06</v>
      </c>
    </row>
    <row r="38" spans="1:7" ht="15.75" customHeight="1">
      <c r="A38" s="37"/>
      <c r="B38" s="37"/>
      <c r="C38" s="37"/>
      <c r="D38" s="37"/>
      <c r="E38" s="37"/>
      <c r="F38" s="37"/>
      <c r="G38" s="37"/>
    </row>
    <row r="39" spans="1:7" ht="15.75" customHeight="1">
      <c r="A39" s="157" t="s">
        <v>59</v>
      </c>
      <c r="B39" s="157"/>
      <c r="C39" s="157"/>
      <c r="D39" s="157"/>
      <c r="E39" s="157"/>
      <c r="F39" s="157"/>
      <c r="G39" s="157"/>
    </row>
    <row r="40" spans="1:7" ht="15.75">
      <c r="A40" s="16"/>
      <c r="G40" s="38" t="s">
        <v>25</v>
      </c>
    </row>
    <row r="41" spans="1:7" ht="15.75">
      <c r="A41" s="17" t="s">
        <v>17</v>
      </c>
      <c r="B41" s="146" t="s">
        <v>26</v>
      </c>
      <c r="C41" s="147"/>
      <c r="D41" s="148"/>
      <c r="E41" s="17" t="s">
        <v>22</v>
      </c>
      <c r="F41" s="17" t="s">
        <v>23</v>
      </c>
      <c r="G41" s="17" t="s">
        <v>24</v>
      </c>
    </row>
    <row r="42" spans="1:7" s="45" customFormat="1" ht="12.75">
      <c r="A42" s="36">
        <v>1</v>
      </c>
      <c r="B42" s="158">
        <v>2</v>
      </c>
      <c r="C42" s="159"/>
      <c r="D42" s="160"/>
      <c r="E42" s="36">
        <v>3</v>
      </c>
      <c r="F42" s="36">
        <v>4</v>
      </c>
      <c r="G42" s="36">
        <v>5</v>
      </c>
    </row>
    <row r="43" spans="1:7" ht="24.75" customHeight="1">
      <c r="A43" s="36">
        <v>1</v>
      </c>
      <c r="B43" s="158" t="s">
        <v>64</v>
      </c>
      <c r="C43" s="159"/>
      <c r="D43" s="160"/>
      <c r="E43" s="46">
        <v>12000</v>
      </c>
      <c r="F43" s="46">
        <v>0</v>
      </c>
      <c r="G43" s="46">
        <f>E43+F43</f>
        <v>12000</v>
      </c>
    </row>
    <row r="44" spans="1:7" ht="15.75" customHeight="1">
      <c r="A44" s="146" t="s">
        <v>24</v>
      </c>
      <c r="B44" s="147"/>
      <c r="C44" s="147"/>
      <c r="D44" s="148"/>
      <c r="E44" s="46">
        <f>SUM(E43:E43)</f>
        <v>12000</v>
      </c>
      <c r="F44" s="46">
        <f>SUM(F43:F43)</f>
        <v>0</v>
      </c>
      <c r="G44" s="46">
        <f>SUM(G43:G43)</f>
        <v>12000</v>
      </c>
    </row>
    <row r="45" spans="1:7" ht="15.75" customHeight="1">
      <c r="A45" s="157" t="s">
        <v>221</v>
      </c>
      <c r="B45" s="157"/>
      <c r="C45" s="157"/>
      <c r="D45" s="157"/>
      <c r="E45" s="157"/>
      <c r="F45" s="157"/>
      <c r="G45" s="157"/>
    </row>
    <row r="46" spans="1:7" ht="15.75">
      <c r="A46" s="16"/>
    </row>
    <row r="47" spans="1:7" ht="15.75">
      <c r="A47" s="17" t="s">
        <v>17</v>
      </c>
      <c r="B47" s="17" t="s">
        <v>27</v>
      </c>
      <c r="C47" s="17" t="s">
        <v>28</v>
      </c>
      <c r="D47" s="17" t="s">
        <v>29</v>
      </c>
      <c r="E47" s="17" t="s">
        <v>22</v>
      </c>
      <c r="F47" s="17" t="s">
        <v>23</v>
      </c>
      <c r="G47" s="17" t="s">
        <v>24</v>
      </c>
    </row>
    <row r="48" spans="1:7" ht="15.75">
      <c r="A48" s="17">
        <v>1</v>
      </c>
      <c r="B48" s="17">
        <v>2</v>
      </c>
      <c r="C48" s="17">
        <v>3</v>
      </c>
      <c r="D48" s="17">
        <v>4</v>
      </c>
      <c r="E48" s="17">
        <v>5</v>
      </c>
      <c r="F48" s="17">
        <v>6</v>
      </c>
      <c r="G48" s="17">
        <v>7</v>
      </c>
    </row>
    <row r="49" spans="1:11" s="106" customFormat="1" ht="22.5">
      <c r="A49" s="73">
        <v>1</v>
      </c>
      <c r="B49" s="189" t="s">
        <v>215</v>
      </c>
      <c r="C49" s="190"/>
      <c r="D49" s="190"/>
      <c r="E49" s="190"/>
      <c r="F49" s="190"/>
      <c r="G49" s="191"/>
      <c r="I49" s="65"/>
      <c r="J49" s="66"/>
      <c r="K49" s="65"/>
    </row>
    <row r="50" spans="1:11" s="106" customFormat="1" ht="13.5" customHeight="1">
      <c r="A50" s="99" t="s">
        <v>66</v>
      </c>
      <c r="B50" s="77" t="s">
        <v>30</v>
      </c>
      <c r="C50" s="135"/>
      <c r="D50" s="135"/>
      <c r="E50" s="135"/>
      <c r="F50" s="135"/>
      <c r="G50" s="135"/>
      <c r="I50" s="65"/>
      <c r="J50" s="66"/>
      <c r="K50" s="65"/>
    </row>
    <row r="51" spans="1:11" s="106" customFormat="1" ht="22.5">
      <c r="A51" s="99"/>
      <c r="B51" s="51" t="s">
        <v>150</v>
      </c>
      <c r="C51" s="51" t="s">
        <v>69</v>
      </c>
      <c r="D51" s="51" t="s">
        <v>193</v>
      </c>
      <c r="E51" s="73">
        <v>2</v>
      </c>
      <c r="F51" s="135"/>
      <c r="G51" s="100">
        <f>E51</f>
        <v>2</v>
      </c>
      <c r="I51" s="65"/>
      <c r="J51" s="66"/>
      <c r="K51" s="65"/>
    </row>
    <row r="52" spans="1:11" s="29" customFormat="1" ht="33.75">
      <c r="A52" s="99"/>
      <c r="B52" s="73" t="s">
        <v>77</v>
      </c>
      <c r="C52" s="73" t="s">
        <v>216</v>
      </c>
      <c r="D52" s="73" t="s">
        <v>76</v>
      </c>
      <c r="E52" s="100">
        <v>1</v>
      </c>
      <c r="F52" s="101"/>
      <c r="G52" s="100">
        <f>E52</f>
        <v>1</v>
      </c>
      <c r="I52" s="65"/>
      <c r="J52" s="66"/>
      <c r="K52" s="65"/>
    </row>
    <row r="53" spans="1:11" s="29" customFormat="1" ht="22.5">
      <c r="A53" s="99"/>
      <c r="B53" s="73" t="s">
        <v>78</v>
      </c>
      <c r="C53" s="73" t="s">
        <v>216</v>
      </c>
      <c r="D53" s="73" t="s">
        <v>76</v>
      </c>
      <c r="E53" s="100">
        <v>8.5</v>
      </c>
      <c r="F53" s="101"/>
      <c r="G53" s="100">
        <f>E53</f>
        <v>8.5</v>
      </c>
      <c r="I53" s="65"/>
      <c r="J53" s="66"/>
      <c r="K53" s="65"/>
    </row>
    <row r="54" spans="1:11" s="29" customFormat="1" ht="22.5">
      <c r="A54" s="99"/>
      <c r="B54" s="73" t="s">
        <v>79</v>
      </c>
      <c r="C54" s="73" t="s">
        <v>216</v>
      </c>
      <c r="D54" s="73" t="s">
        <v>76</v>
      </c>
      <c r="E54" s="100">
        <f>E52+E53</f>
        <v>9.5</v>
      </c>
      <c r="F54" s="101"/>
      <c r="G54" s="100">
        <f>E54</f>
        <v>9.5</v>
      </c>
      <c r="H54" s="132"/>
      <c r="I54" s="65"/>
      <c r="J54" s="66"/>
      <c r="K54" s="65"/>
    </row>
    <row r="55" spans="1:11" s="29" customFormat="1" ht="16.5" customHeight="1">
      <c r="A55" s="99" t="s">
        <v>80</v>
      </c>
      <c r="B55" s="77" t="s">
        <v>31</v>
      </c>
      <c r="C55" s="73"/>
      <c r="D55" s="73"/>
      <c r="E55" s="101"/>
      <c r="F55" s="101"/>
      <c r="G55" s="100"/>
      <c r="I55" s="65"/>
      <c r="J55" s="66"/>
      <c r="K55" s="65"/>
    </row>
    <row r="56" spans="1:11" s="29" customFormat="1" ht="33.75">
      <c r="A56" s="99"/>
      <c r="B56" s="73" t="s">
        <v>217</v>
      </c>
      <c r="C56" s="73" t="s">
        <v>82</v>
      </c>
      <c r="D56" s="73" t="s">
        <v>218</v>
      </c>
      <c r="E56" s="100">
        <v>530</v>
      </c>
      <c r="F56" s="101"/>
      <c r="G56" s="100">
        <f>E56</f>
        <v>530</v>
      </c>
      <c r="I56" s="65"/>
      <c r="J56" s="66"/>
      <c r="K56" s="65"/>
    </row>
    <row r="57" spans="1:11" s="29" customFormat="1" ht="14.25" customHeight="1">
      <c r="A57" s="99" t="s">
        <v>84</v>
      </c>
      <c r="B57" s="77" t="s">
        <v>32</v>
      </c>
      <c r="C57" s="73"/>
      <c r="D57" s="73"/>
      <c r="E57" s="100"/>
      <c r="F57" s="101"/>
      <c r="G57" s="100"/>
      <c r="I57" s="65"/>
      <c r="J57" s="66"/>
      <c r="K57" s="65"/>
    </row>
    <row r="58" spans="1:11" s="29" customFormat="1" ht="22.5">
      <c r="A58" s="99"/>
      <c r="B58" s="73" t="s">
        <v>219</v>
      </c>
      <c r="C58" s="73" t="s">
        <v>86</v>
      </c>
      <c r="D58" s="73" t="s">
        <v>207</v>
      </c>
      <c r="E58" s="102">
        <f>E35/E56</f>
        <v>6317.7830188679245</v>
      </c>
      <c r="F58" s="102">
        <f>F35/E56</f>
        <v>6.4020000000000001</v>
      </c>
      <c r="G58" s="102">
        <f>E58+F58</f>
        <v>6324.1850188679246</v>
      </c>
      <c r="I58" s="65"/>
      <c r="J58" s="66"/>
      <c r="K58" s="65"/>
    </row>
    <row r="59" spans="1:11" s="29" customFormat="1" ht="15.75" customHeight="1">
      <c r="A59" s="99" t="s">
        <v>91</v>
      </c>
      <c r="B59" s="77" t="s">
        <v>33</v>
      </c>
      <c r="C59" s="73"/>
      <c r="D59" s="73"/>
      <c r="E59" s="100"/>
      <c r="F59" s="101"/>
      <c r="G59" s="100"/>
      <c r="I59" s="195"/>
      <c r="J59" s="195"/>
      <c r="K59" s="195"/>
    </row>
    <row r="60" spans="1:11" s="29" customFormat="1" ht="22.5">
      <c r="A60" s="99"/>
      <c r="B60" s="73" t="s">
        <v>220</v>
      </c>
      <c r="C60" s="73" t="s">
        <v>105</v>
      </c>
      <c r="D60" s="73" t="s">
        <v>207</v>
      </c>
      <c r="E60" s="100">
        <v>100</v>
      </c>
      <c r="F60" s="101"/>
      <c r="G60" s="100">
        <f>E60</f>
        <v>100</v>
      </c>
      <c r="I60" s="65"/>
      <c r="J60" s="66"/>
      <c r="K60" s="65"/>
    </row>
    <row r="61" spans="1:11" ht="15.75">
      <c r="A61" s="16"/>
    </row>
    <row r="62" spans="1:11" ht="51.75" customHeight="1">
      <c r="A62" s="143" t="s">
        <v>60</v>
      </c>
      <c r="B62" s="143"/>
      <c r="C62" s="143"/>
      <c r="D62" s="40"/>
      <c r="E62" s="20"/>
      <c r="F62" s="144" t="s">
        <v>61</v>
      </c>
      <c r="G62" s="144"/>
    </row>
    <row r="63" spans="1:11" s="25" customFormat="1" ht="8.25">
      <c r="A63" s="41"/>
      <c r="B63" s="42"/>
      <c r="D63" s="43" t="s">
        <v>34</v>
      </c>
      <c r="F63" s="139" t="s">
        <v>35</v>
      </c>
      <c r="G63" s="139"/>
    </row>
    <row r="64" spans="1:11" ht="15.75">
      <c r="A64" s="142" t="s">
        <v>36</v>
      </c>
      <c r="B64" s="142"/>
      <c r="C64" s="15"/>
      <c r="D64" s="15"/>
    </row>
    <row r="65" spans="1:7" ht="15.75">
      <c r="A65" s="18"/>
      <c r="B65" s="18"/>
      <c r="C65" s="15"/>
      <c r="D65" s="15"/>
    </row>
    <row r="66" spans="1:7" ht="50.25" customHeight="1">
      <c r="A66" s="143" t="s">
        <v>62</v>
      </c>
      <c r="B66" s="143"/>
      <c r="C66" s="143"/>
      <c r="D66" s="19"/>
      <c r="E66" s="20"/>
      <c r="F66" s="144" t="s">
        <v>63</v>
      </c>
      <c r="G66" s="144"/>
    </row>
    <row r="67" spans="1:7" s="25" customFormat="1" ht="8.25">
      <c r="A67" s="44"/>
      <c r="B67" s="42"/>
      <c r="C67" s="42"/>
      <c r="D67" s="43" t="s">
        <v>34</v>
      </c>
      <c r="F67" s="139" t="s">
        <v>35</v>
      </c>
      <c r="G67" s="139"/>
    </row>
    <row r="68" spans="1:7">
      <c r="A68" s="140" t="s">
        <v>37</v>
      </c>
      <c r="B68" s="140"/>
    </row>
    <row r="69" spans="1:7">
      <c r="A69" s="196" t="s">
        <v>230</v>
      </c>
      <c r="B69" s="196"/>
    </row>
    <row r="70" spans="1:7">
      <c r="A70" s="141" t="s">
        <v>38</v>
      </c>
      <c r="B70" s="141"/>
    </row>
  </sheetData>
  <mergeCells count="60">
    <mergeCell ref="A9:G9"/>
    <mergeCell ref="F1:G2"/>
    <mergeCell ref="E4:G4"/>
    <mergeCell ref="E5:G5"/>
    <mergeCell ref="E6:G6"/>
    <mergeCell ref="E7:G7"/>
    <mergeCell ref="E16:F16"/>
    <mergeCell ref="K16:M16"/>
    <mergeCell ref="N16:O16"/>
    <mergeCell ref="A10:G10"/>
    <mergeCell ref="C12:F12"/>
    <mergeCell ref="L12:M12"/>
    <mergeCell ref="O12:P12"/>
    <mergeCell ref="D13:E13"/>
    <mergeCell ref="I13:K13"/>
    <mergeCell ref="L13:M13"/>
    <mergeCell ref="O13:P13"/>
    <mergeCell ref="C14:F14"/>
    <mergeCell ref="D15:E15"/>
    <mergeCell ref="I15:K15"/>
    <mergeCell ref="L15:M15"/>
    <mergeCell ref="O15:P15"/>
    <mergeCell ref="A26:G26"/>
    <mergeCell ref="E17:F17"/>
    <mergeCell ref="K17:L17"/>
    <mergeCell ref="M17:O17"/>
    <mergeCell ref="A18:G18"/>
    <mergeCell ref="A19:C19"/>
    <mergeCell ref="D19:G19"/>
    <mergeCell ref="A20:G20"/>
    <mergeCell ref="B21:G21"/>
    <mergeCell ref="B22:G22"/>
    <mergeCell ref="A24:C24"/>
    <mergeCell ref="D24:G24"/>
    <mergeCell ref="B28:G28"/>
    <mergeCell ref="B29:G29"/>
    <mergeCell ref="A31:G31"/>
    <mergeCell ref="B33:D33"/>
    <mergeCell ref="B34:D34"/>
    <mergeCell ref="B43:D43"/>
    <mergeCell ref="A44:D44"/>
    <mergeCell ref="B35:D35"/>
    <mergeCell ref="B36:D36"/>
    <mergeCell ref="A37:D37"/>
    <mergeCell ref="A39:G39"/>
    <mergeCell ref="B41:D41"/>
    <mergeCell ref="B42:D42"/>
    <mergeCell ref="A70:B70"/>
    <mergeCell ref="B49:G49"/>
    <mergeCell ref="I59:K59"/>
    <mergeCell ref="A45:G45"/>
    <mergeCell ref="A64:B64"/>
    <mergeCell ref="A66:C66"/>
    <mergeCell ref="F66:G66"/>
    <mergeCell ref="F67:G67"/>
    <mergeCell ref="A68:B68"/>
    <mergeCell ref="A69:B69"/>
    <mergeCell ref="A62:C62"/>
    <mergeCell ref="F62:G62"/>
    <mergeCell ref="F63:G63"/>
  </mergeCells>
  <pageMargins left="0.39370078740157483" right="0.39370078740157483" top="0.39370078740157483" bottom="0.39370078740157483" header="0" footer="0"/>
  <pageSetup paperSize="9" scale="97" orientation="landscape" horizontalDpi="300" verticalDpi="300" r:id="rId1"/>
  <rowBreaks count="2" manualBreakCount="2">
    <brk id="19" max="6" man="1"/>
    <brk id="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1010</vt:lpstr>
      <vt:lpstr>1021</vt:lpstr>
      <vt:lpstr>1023</vt:lpstr>
      <vt:lpstr>1070</vt:lpstr>
      <vt:lpstr>1091</vt:lpstr>
      <vt:lpstr>1151</vt:lpstr>
      <vt:lpstr>'1010'!Область_печати</vt:lpstr>
      <vt:lpstr>'1021'!Область_печати</vt:lpstr>
      <vt:lpstr>'1023'!Область_печати</vt:lpstr>
      <vt:lpstr>'1070'!Область_печати</vt:lpstr>
      <vt:lpstr>'1091'!Область_печати</vt:lpstr>
      <vt:lpstr>'1151'!Область_печати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2021-04-22T13:25:10Z</cp:lastPrinted>
  <dcterms:created xsi:type="dcterms:W3CDTF">2021-03-15T07:44:23Z</dcterms:created>
  <dcterms:modified xsi:type="dcterms:W3CDTF">2021-04-26T06:54:09Z</dcterms:modified>
</cp:coreProperties>
</file>