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МШ\Дата\"/>
    </mc:Choice>
  </mc:AlternateContent>
  <xr:revisionPtr revIDLastSave="0" documentId="13_ncr:1_{B143E7B2-4412-43DB-976B-02A21E543C79}" xr6:coauthVersionLast="45" xr6:coauthVersionMax="45" xr10:uidLastSave="{00000000-0000-0000-0000-000000000000}"/>
  <bookViews>
    <workbookView xWindow="-120" yWindow="-120" windowWidth="20730" windowHeight="11160" xr2:uid="{E150D201-DDEC-48A4-BA06-8C5995B115F0}"/>
  </bookViews>
  <sheets>
    <sheet name="Річний план закупівель" sheetId="1" r:id="rId1"/>
  </sheets>
  <definedNames>
    <definedName name="_xlnm._FilterDatabase" localSheetId="0" hidden="1">'Річний план закупівель'!$C$5:$K$12</definedName>
    <definedName name="_xlnm.Print_Titles" localSheetId="0">'Річний план закупівель'!$5:$5</definedName>
    <definedName name="_xlnm.Print_Area" localSheetId="0">'Річний план закупівель'!$A$1:$K$34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3" i="1"/>
  <c r="C52" i="1"/>
  <c r="C49" i="1"/>
  <c r="C41" i="1"/>
  <c r="B45" i="1"/>
  <c r="G32" i="1" l="1"/>
  <c r="C43" i="1" s="1"/>
  <c r="G31" i="1"/>
  <c r="G30" i="1"/>
  <c r="G29" i="1"/>
  <c r="C42" i="1" s="1"/>
  <c r="G27" i="1"/>
  <c r="C57" i="1" s="1"/>
  <c r="G23" i="1"/>
  <c r="C48" i="1" s="1"/>
  <c r="E22" i="1"/>
  <c r="G22" i="1" s="1"/>
  <c r="C51" i="1" s="1"/>
  <c r="G21" i="1"/>
  <c r="G20" i="1"/>
  <c r="C40" i="1" s="1"/>
  <c r="G18" i="1"/>
  <c r="C39" i="1" s="1"/>
  <c r="G17" i="1"/>
  <c r="C45" i="1" s="1"/>
  <c r="G16" i="1"/>
  <c r="C44" i="1" s="1"/>
  <c r="E15" i="1"/>
  <c r="G15" i="1" s="1"/>
  <c r="C59" i="1" s="1"/>
  <c r="G14" i="1"/>
  <c r="C55" i="1" s="1"/>
  <c r="G12" i="1"/>
  <c r="C46" i="1" s="1"/>
  <c r="G11" i="1"/>
  <c r="G10" i="1"/>
  <c r="C58" i="1" s="1"/>
  <c r="G9" i="1"/>
  <c r="C50" i="1" s="1"/>
  <c r="G8" i="1"/>
  <c r="C54" i="1" s="1"/>
  <c r="G7" i="1"/>
  <c r="C66" i="1" l="1"/>
  <c r="D66" i="1" s="1"/>
  <c r="C47" i="1"/>
  <c r="G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9" authorId="0" shapeId="0" xr:uid="{F4B27107-3C86-4CE4-BFAD-01D571D1FD7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 вересня по грудень</t>
        </r>
      </text>
    </comment>
    <comment ref="F10" authorId="0" shapeId="0" xr:uid="{04019480-CCB4-4B94-91A6-444E5CEB7AA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 вересня по грудень</t>
        </r>
      </text>
    </comment>
    <comment ref="F14" authorId="0" shapeId="0" xr:uid="{771A3111-6BCD-4600-A40C-3423FC5443F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 вересня по грудень</t>
        </r>
      </text>
    </comment>
    <comment ref="F15" authorId="0" shapeId="0" xr:uid="{13086840-36B9-456E-A48E-4E105B34158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 вересня по грудень</t>
        </r>
      </text>
    </comment>
    <comment ref="G22" authorId="0" shapeId="0" xr:uid="{B9A1A370-06A9-4066-9DC3-C6044D3ECF5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+встановлення основного ТА</t>
        </r>
      </text>
    </comment>
  </commentList>
</comments>
</file>

<file path=xl/sharedStrings.xml><?xml version="1.0" encoding="utf-8"?>
<sst xmlns="http://schemas.openxmlformats.org/spreadsheetml/2006/main" count="127" uniqueCount="67">
  <si>
    <t>Річний план закупівель на 2020 рік</t>
  </si>
  <si>
    <t>Полтавська дитяча музична школа №1 ім. П.І. Майбороди, ідентифікаційний код за ЄДРПОУ 34742491, м. Полтава, вул. Стрітенська, буд. 35</t>
  </si>
  <si>
    <t xml:space="preserve">(вартість предмета закупівлі є меншою 200 тис. гривень для товарів і послуг та меншою 1 мільйона 500 тисяч гривень для робіт) </t>
  </si>
  <si>
    <t>№</t>
  </si>
  <si>
    <t>Номенклатурна позиція</t>
  </si>
  <si>
    <t>Код товару чи послуги, визначеного згідно з Єдиним закупівельним словником, що найбільше відповідає назві номенклатурної позиції (наказ 1082)</t>
  </si>
  <si>
    <t>Код товару чи послуги за показником четвертої цифри Єдиного закупівельного словника (наказ 708)</t>
  </si>
  <si>
    <t>Ціна за одиницю</t>
  </si>
  <si>
    <t>Кількість</t>
  </si>
  <si>
    <t>Розмір бюджетного призначення та/або очікувана вартість предмета закупівлі, грн.</t>
  </si>
  <si>
    <t>Код КЕКВ (для бюджетних коштів)</t>
  </si>
  <si>
    <t>Вид закупівлі</t>
  </si>
  <si>
    <t>Орієнтовний початок проведення процедури закупівлі</t>
  </si>
  <si>
    <t xml:space="preserve">Примітки </t>
  </si>
  <si>
    <t>Комплексна система управління бюджетного підприємства для введення обліку Універсал 7 SBE, перенесення бази даних, впровадження та його супровід</t>
  </si>
  <si>
    <r>
      <rPr>
        <b/>
        <sz val="9"/>
        <rFont val="Arial"/>
        <family val="2"/>
        <charset val="204"/>
      </rPr>
      <t>48310000-4</t>
    </r>
    <r>
      <rPr>
        <sz val="9"/>
        <rFont val="Arial"/>
        <family val="2"/>
        <charset val="204"/>
      </rPr>
      <t xml:space="preserve"> - Пакети програмного забезпечення для створення документів</t>
    </r>
  </si>
  <si>
    <t>без використання електронної системи</t>
  </si>
  <si>
    <t>Вересень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</si>
  <si>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</si>
  <si>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r>
      <rPr>
        <b/>
        <sz val="9"/>
        <rFont val="Arial"/>
        <family val="2"/>
        <charset val="204"/>
      </rPr>
      <t>72310000-1</t>
    </r>
    <r>
      <rPr>
        <sz val="9"/>
        <rFont val="Arial"/>
        <family val="2"/>
        <charset val="204"/>
      </rPr>
      <t xml:space="preserve"> - Послуги з обробки даних</t>
    </r>
  </si>
  <si>
    <t>Цілодобовий нагляд за працездатністю об'єктової пожежної сигналізації</t>
  </si>
  <si>
    <r>
      <rPr>
        <b/>
        <sz val="9"/>
        <rFont val="Arial"/>
        <family val="2"/>
        <charset val="204"/>
      </rPr>
      <t>50410000-2</t>
    </r>
    <r>
      <rPr>
        <sz val="9"/>
        <rFont val="Arial"/>
        <family val="2"/>
        <charset val="204"/>
      </rPr>
      <t xml:space="preserve"> - Послуги з ремонту і технічного обслуговування вимірювальних, випробувальних і контрольних приладів</t>
    </r>
  </si>
  <si>
    <t xml:space="preserve">Охорона об'єктів з використанням охоронної сигналізації та кнопки термінового виклику </t>
  </si>
  <si>
    <r>
      <rPr>
        <b/>
        <sz val="9"/>
        <rFont val="Arial"/>
        <family val="2"/>
        <charset val="204"/>
      </rPr>
      <t>79710000-4</t>
    </r>
    <r>
      <rPr>
        <sz val="9"/>
        <rFont val="Arial"/>
        <family val="2"/>
        <charset val="204"/>
      </rPr>
      <t xml:space="preserve"> - Охоронні послуги</t>
    </r>
  </si>
  <si>
    <t xml:space="preserve">Примірник та пакетів оновлень комп'ютерної програми "M.E.Doc" Модуль "M.E.Doc Звітність" </t>
  </si>
  <si>
    <t>Захищені носії особистих ключів (SecureToken-337M)</t>
  </si>
  <si>
    <r>
      <rPr>
        <b/>
        <sz val="9"/>
        <rFont val="Arial"/>
        <family val="2"/>
        <charset val="204"/>
      </rPr>
      <t>32580000-2</t>
    </r>
    <r>
      <rPr>
        <sz val="9"/>
        <rFont val="Arial"/>
        <family val="2"/>
        <charset val="204"/>
      </rPr>
      <t xml:space="preserve"> - Інформаційне обладнання</t>
    </r>
  </si>
  <si>
    <t>Забезпечення перетікань реактивної електричної енергії</t>
  </si>
  <si>
    <r>
      <rPr>
        <b/>
        <sz val="9"/>
        <rFont val="Arial"/>
        <family val="2"/>
        <charset val="204"/>
      </rPr>
      <t>65310000-9</t>
    </r>
    <r>
      <rPr>
        <sz val="9"/>
        <rFont val="Arial"/>
        <family val="2"/>
        <charset val="204"/>
      </rPr>
      <t xml:space="preserve"> - Розподіл електричної енергії</t>
    </r>
  </si>
  <si>
    <t xml:space="preserve">Користування цифровим портом </t>
  </si>
  <si>
    <r>
      <rPr>
        <b/>
        <sz val="9"/>
        <rFont val="Arial"/>
        <family val="2"/>
        <charset val="204"/>
      </rPr>
      <t>72410000-7</t>
    </r>
    <r>
      <rPr>
        <sz val="9"/>
        <rFont val="Arial"/>
        <family val="2"/>
        <charset val="204"/>
      </rPr>
      <t xml:space="preserve"> - Послуги провайдерів</t>
    </r>
  </si>
  <si>
    <t xml:space="preserve">Послуги з поводження з побутовими відходами </t>
  </si>
  <si>
    <r>
      <rPr>
        <b/>
        <sz val="9"/>
        <color theme="1"/>
        <rFont val="Arial"/>
        <family val="2"/>
        <charset val="204"/>
      </rPr>
      <t>90510000-5</t>
    </r>
    <r>
      <rPr>
        <sz val="9"/>
        <color theme="1"/>
        <rFont val="Arial"/>
        <family val="2"/>
        <charset val="204"/>
      </rPr>
      <t xml:space="preserve"> - Утилізація/видалення сміття та поводження зі сміттям</t>
    </r>
  </si>
  <si>
    <t xml:space="preserve">Комп’ютер: системний блок (процесор AMD Ryzen 3 3200G, накопичувач SSD M.2 2280 250GB Kingston, модуль пам'яті для комп'ютера DDR4 8GB 3466 MHz HyperX FURY RGB Kingston, корпус Vinga Apache-500W,материнська плата GIGABYTE GA-A320M-S2H), монітор LG 24MK430H-B, комплект Logitech Desktop MK 120, кабель мультимедійний HDMI to DVI 24+ </t>
  </si>
  <si>
    <r>
      <rPr>
        <b/>
        <sz val="9"/>
        <rFont val="Arial"/>
        <family val="2"/>
        <charset val="204"/>
      </rPr>
      <t>30210000-4</t>
    </r>
    <r>
      <rPr>
        <sz val="9"/>
        <rFont val="Arial"/>
        <family val="2"/>
        <charset val="204"/>
      </rPr>
      <t xml:space="preserve"> - Машини для обробки даних (апаратна частина)</t>
    </r>
  </si>
  <si>
    <t>Багатофункційний пристрій Canon i-SENSYS MF264dw</t>
  </si>
  <si>
    <r>
      <rPr>
        <b/>
        <sz val="9"/>
        <rFont val="Arial"/>
        <family val="2"/>
        <charset val="204"/>
      </rPr>
      <t>30230000-0</t>
    </r>
    <r>
      <rPr>
        <sz val="9"/>
        <rFont val="Arial"/>
        <family val="2"/>
        <charset val="204"/>
      </rPr>
      <t xml:space="preserve"> - Комп’ютерне обладнання</t>
    </r>
  </si>
  <si>
    <t>Електрична енергія</t>
  </si>
  <si>
    <r>
      <rPr>
        <b/>
        <sz val="9"/>
        <rFont val="Arial"/>
        <family val="2"/>
        <charset val="204"/>
      </rPr>
      <t>09310000-5</t>
    </r>
    <r>
      <rPr>
        <sz val="9"/>
        <rFont val="Arial"/>
        <family val="2"/>
        <charset val="204"/>
      </rPr>
      <t xml:space="preserve"> - Електрична енергія</t>
    </r>
  </si>
  <si>
    <t xml:space="preserve">Послуги з централізованого водопостачання та централізованого водовідведення </t>
  </si>
  <si>
    <r>
      <rPr>
        <b/>
        <sz val="9"/>
        <rFont val="Arial"/>
        <family val="2"/>
        <charset val="204"/>
      </rPr>
      <t xml:space="preserve">65110000-7 </t>
    </r>
    <r>
      <rPr>
        <sz val="9"/>
        <rFont val="Arial"/>
        <family val="2"/>
        <charset val="204"/>
      </rPr>
      <t>- Розподіл води</t>
    </r>
  </si>
  <si>
    <t xml:space="preserve">Теплова енергія у вигляді гарячої води </t>
  </si>
  <si>
    <r>
      <rPr>
        <b/>
        <sz val="9"/>
        <rFont val="Arial"/>
        <family val="2"/>
        <charset val="204"/>
      </rPr>
      <t>09320000-8</t>
    </r>
    <r>
      <rPr>
        <sz val="9"/>
        <rFont val="Arial"/>
        <family val="2"/>
        <charset val="204"/>
      </rPr>
      <t xml:space="preserve"> - Пара, гаряча вода та пов’язана продукція</t>
    </r>
  </si>
  <si>
    <t>Враховуючі дані з сайту Антимонопольного комітету Україні - закупка у монополіста</t>
  </si>
  <si>
    <t>Комплексна система управління бюджетного підприємства для введення обліку Універсал 7 SBE (електронна поставка додаткового робочого місця)</t>
  </si>
  <si>
    <t>Жовтень</t>
  </si>
  <si>
    <t>Про надання телекомунікаційних послуг споживачам, які здійснюють їх закупівлю за державні кошти</t>
  </si>
  <si>
    <t>64210000-1 - Послуги телефонного зв’язку та передачі даних</t>
  </si>
  <si>
    <t>Технічне обслуговування і ремонт офісної техніки</t>
  </si>
  <si>
    <t>50310000-1 - Технічне обслуговування і ремонт офісної техніки</t>
  </si>
  <si>
    <t>Канцелярські товари</t>
  </si>
  <si>
    <t>30190000-7 - Офісне устаткування та приладдя різне</t>
  </si>
  <si>
    <t>Паперові та реєстраційні журнали: книга батьківської оплати, книга обліку педаг. навантаження, книга обліку педаг. навантаження, індивідуальний план учня, журнал інд. учбових завдань</t>
  </si>
  <si>
    <t>22810000-1 - Паперові чи картонні реєстраційні журнали</t>
  </si>
  <si>
    <t>Листопад</t>
  </si>
  <si>
    <t>Послуги з ремонту і технічного обслуговування персональних комп'ютерів</t>
  </si>
  <si>
    <t>50320000-4 - Послуги з ремонту і технічного обслуговування персональних комп’ютерів</t>
  </si>
  <si>
    <t>Грудень</t>
  </si>
  <si>
    <t>Інформаційно-консультаційні послуги з питань організації роботи уповноваженої особи та тендерного комітету згідно Закону України "Про публічні закупівлі"</t>
  </si>
  <si>
    <t>79418000-7 - Консультаційні послуги з питань закупівель</t>
  </si>
  <si>
    <t>Канцелярські товари в асортименті</t>
  </si>
  <si>
    <t>Калькулятор - 2 шт.</t>
  </si>
  <si>
    <t>30140000-2 - Лічильна та обчислювальна техніка</t>
  </si>
  <si>
    <t>Захищені носії особистих ключів (Засіб КЗІ "SecureToken-337M" (експ.висн. ДССЗЗІ України №04/03/02-2332 від 30.06.2017 р.) з ліцензією на ПП "Надійний засібЕЦП "CryptoLibV2")</t>
  </si>
  <si>
    <t>Ноутбук Lenovo ThinkPad E14</t>
  </si>
  <si>
    <t>Юридичні послуги, пов'язані з оформленням і засвідченням документів</t>
  </si>
  <si>
    <t>79130000-4 Юридичні послуги, пов'язані з оформленням і засвідченням документів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</si>
</sst>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₴"/>
  </numFmts>
  <fonts count="19" x14ac:knownFonts="1">
    <font>
      <sz val="10"/>
      <name val="Arial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12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FFC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44;&#1052;&#1064;/&#1047;&#1040;&#1050;&#1059;&#1055;&#1050;&#1048;/&#1043;&#1086;&#1076;&#1086;&#1074;&#1086;&#1081;%20&#1087;&#1083;&#1072;&#1085;/&#1056;&#1110;&#1095;&#1085;&#1080;&#1081;%20&#1087;&#1083;&#1072;&#1085;%202020%20&#1090;&#1072;%20&#1079;&#1084;&#1110;&#1085;&#1080;%20&#1076;&#1086;%20&#1085;&#1100;&#1086;&#1075;&#108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69.650430092595" createdVersion="6" refreshedVersion="6" minRefreshableVersion="3" recordCount="6" xr:uid="{A2DEA032-617F-4866-B10D-9B48755A42EE}">
  <cacheSource type="worksheet">
    <worksheetSource ref="D26:D32" sheet="Річний план закупівель зміна №7" r:id="rId2"/>
  </cacheSource>
  <cacheFields count="1">
    <cacheField name="5032" numFmtId="0">
      <sharedItems containsString="0" containsBlank="1" containsNumber="1" containsInteger="1" minValue="3014" maxValue="79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m/>
  </r>
  <r>
    <m/>
  </r>
  <r>
    <n v="7941"/>
  </r>
  <r>
    <n v="3019"/>
  </r>
  <r>
    <n v="3014"/>
  </r>
  <r>
    <n v="32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AC1EFC-6257-4E84-BACC-410BDCCB44CD}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E57:G74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8B4B-7740-4AD6-8769-5DC18DA3119A}">
  <dimension ref="A1:N7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P45" sqref="P45"/>
    </sheetView>
  </sheetViews>
  <sheetFormatPr defaultRowHeight="12.75" x14ac:dyDescent="0.2"/>
  <cols>
    <col min="1" max="1" width="4.85546875" style="1" customWidth="1"/>
    <col min="2" max="2" width="46.7109375" style="1" customWidth="1"/>
    <col min="3" max="3" width="38.85546875" style="1" customWidth="1"/>
    <col min="4" max="4" width="20" style="2" customWidth="1"/>
    <col min="5" max="6" width="13" style="1" customWidth="1"/>
    <col min="7" max="7" width="23.28515625" style="1" customWidth="1"/>
    <col min="8" max="8" width="14.140625" style="1" customWidth="1"/>
    <col min="9" max="9" width="24.28515625" style="1" customWidth="1"/>
    <col min="10" max="10" width="13.85546875" style="1" customWidth="1"/>
    <col min="11" max="11" width="19.5703125" style="2" customWidth="1"/>
    <col min="12" max="12" width="10.28515625" style="4" customWidth="1"/>
    <col min="13" max="13" width="13.85546875" style="1" customWidth="1"/>
    <col min="14" max="14" width="10.5703125" style="1" customWidth="1"/>
    <col min="15" max="16384" width="9.140625" style="1"/>
  </cols>
  <sheetData>
    <row r="1" spans="1:12" ht="23.25" customHeight="1" x14ac:dyDescent="0.2">
      <c r="J1" s="114"/>
      <c r="K1" s="114"/>
    </row>
    <row r="2" spans="1:12" ht="14.25" customHeight="1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ht="15.75" customHeight="1" x14ac:dyDescent="0.2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2" ht="12.75" customHeight="1" x14ac:dyDescent="0.2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s="10" customFormat="1" ht="74.25" customHeight="1" x14ac:dyDescent="0.2">
      <c r="A5" s="5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8" t="s">
        <v>8</v>
      </c>
      <c r="G5" s="6" t="s">
        <v>9</v>
      </c>
      <c r="H5" s="8" t="s">
        <v>10</v>
      </c>
      <c r="I5" s="6" t="s">
        <v>11</v>
      </c>
      <c r="J5" s="5" t="s">
        <v>12</v>
      </c>
      <c r="K5" s="5" t="s">
        <v>13</v>
      </c>
      <c r="L5" s="9"/>
    </row>
    <row r="6" spans="1:12" s="14" customFormat="1" ht="12" customHeight="1" thickBot="1" x14ac:dyDescent="0.25">
      <c r="A6" s="11">
        <v>1</v>
      </c>
      <c r="B6" s="11">
        <v>2</v>
      </c>
      <c r="C6" s="12">
        <v>3</v>
      </c>
      <c r="D6" s="13"/>
      <c r="E6" s="12"/>
      <c r="F6" s="12"/>
      <c r="G6" s="12">
        <v>5</v>
      </c>
      <c r="H6" s="12">
        <v>4</v>
      </c>
      <c r="I6" s="12">
        <v>6</v>
      </c>
      <c r="J6" s="11">
        <v>7</v>
      </c>
      <c r="K6" s="11">
        <v>8</v>
      </c>
      <c r="L6" s="9"/>
    </row>
    <row r="7" spans="1:12" s="26" customFormat="1" ht="50.25" customHeight="1" x14ac:dyDescent="0.2">
      <c r="A7" s="15">
        <v>1</v>
      </c>
      <c r="B7" s="16" t="s">
        <v>14</v>
      </c>
      <c r="C7" s="16" t="s">
        <v>15</v>
      </c>
      <c r="D7" s="17">
        <v>4831</v>
      </c>
      <c r="E7" s="18">
        <v>20000</v>
      </c>
      <c r="F7" s="19">
        <v>1</v>
      </c>
      <c r="G7" s="20">
        <f t="shared" ref="G7:G12" si="0">E7*F7</f>
        <v>20000</v>
      </c>
      <c r="H7" s="19">
        <v>2240</v>
      </c>
      <c r="I7" s="21" t="s">
        <v>16</v>
      </c>
      <c r="J7" s="17" t="s">
        <v>17</v>
      </c>
      <c r="K7" s="22"/>
      <c r="L7" s="23"/>
    </row>
    <row r="8" spans="1:12" s="26" customFormat="1" ht="54.75" customHeight="1" x14ac:dyDescent="0.2">
      <c r="A8" s="27">
        <v>2</v>
      </c>
      <c r="B8" s="28" t="s">
        <v>18</v>
      </c>
      <c r="C8" s="28" t="s">
        <v>19</v>
      </c>
      <c r="D8" s="29">
        <v>7231</v>
      </c>
      <c r="E8" s="30">
        <v>498</v>
      </c>
      <c r="F8" s="31">
        <v>1</v>
      </c>
      <c r="G8" s="32">
        <f t="shared" si="0"/>
        <v>498</v>
      </c>
      <c r="H8" s="31">
        <v>2240</v>
      </c>
      <c r="I8" s="33" t="s">
        <v>16</v>
      </c>
      <c r="J8" s="29" t="s">
        <v>17</v>
      </c>
      <c r="K8" s="34"/>
      <c r="L8" s="23"/>
    </row>
    <row r="9" spans="1:12" s="26" customFormat="1" ht="39" customHeight="1" x14ac:dyDescent="0.2">
      <c r="A9" s="27">
        <v>3</v>
      </c>
      <c r="B9" s="28" t="s">
        <v>20</v>
      </c>
      <c r="C9" s="28" t="s">
        <v>21</v>
      </c>
      <c r="D9" s="29">
        <v>5041</v>
      </c>
      <c r="E9" s="30">
        <v>600</v>
      </c>
      <c r="F9" s="31">
        <v>4</v>
      </c>
      <c r="G9" s="32">
        <f t="shared" si="0"/>
        <v>2400</v>
      </c>
      <c r="H9" s="31">
        <v>2240</v>
      </c>
      <c r="I9" s="33" t="s">
        <v>16</v>
      </c>
      <c r="J9" s="29" t="s">
        <v>17</v>
      </c>
      <c r="K9" s="34"/>
      <c r="L9" s="23"/>
    </row>
    <row r="10" spans="1:12" s="26" customFormat="1" ht="30.75" customHeight="1" x14ac:dyDescent="0.2">
      <c r="A10" s="27">
        <v>4</v>
      </c>
      <c r="B10" s="28" t="s">
        <v>22</v>
      </c>
      <c r="C10" s="28" t="s">
        <v>23</v>
      </c>
      <c r="D10" s="29">
        <v>7971</v>
      </c>
      <c r="E10" s="30">
        <v>550</v>
      </c>
      <c r="F10" s="31">
        <v>4</v>
      </c>
      <c r="G10" s="32">
        <f t="shared" si="0"/>
        <v>2200</v>
      </c>
      <c r="H10" s="31">
        <v>2240</v>
      </c>
      <c r="I10" s="33" t="s">
        <v>16</v>
      </c>
      <c r="J10" s="29" t="s">
        <v>17</v>
      </c>
      <c r="K10" s="34"/>
      <c r="L10" s="23"/>
    </row>
    <row r="11" spans="1:12" s="26" customFormat="1" ht="32.25" customHeight="1" thickBot="1" x14ac:dyDescent="0.25">
      <c r="A11" s="27">
        <v>5</v>
      </c>
      <c r="B11" s="28" t="s">
        <v>24</v>
      </c>
      <c r="C11" s="28" t="s">
        <v>15</v>
      </c>
      <c r="D11" s="29">
        <v>4831</v>
      </c>
      <c r="E11" s="30">
        <v>1500</v>
      </c>
      <c r="F11" s="31">
        <v>1</v>
      </c>
      <c r="G11" s="32">
        <f t="shared" si="0"/>
        <v>1500</v>
      </c>
      <c r="H11" s="31">
        <v>2240</v>
      </c>
      <c r="I11" s="33" t="s">
        <v>16</v>
      </c>
      <c r="J11" s="29" t="s">
        <v>17</v>
      </c>
      <c r="K11" s="34"/>
      <c r="L11" s="23"/>
    </row>
    <row r="12" spans="1:12" s="14" customFormat="1" ht="21" customHeight="1" x14ac:dyDescent="0.2">
      <c r="A12" s="36">
        <v>6</v>
      </c>
      <c r="B12" s="37" t="s">
        <v>25</v>
      </c>
      <c r="C12" s="37" t="s">
        <v>26</v>
      </c>
      <c r="D12" s="38">
        <v>3258</v>
      </c>
      <c r="E12" s="39">
        <v>795</v>
      </c>
      <c r="F12" s="40">
        <v>3</v>
      </c>
      <c r="G12" s="41">
        <f t="shared" si="0"/>
        <v>2385</v>
      </c>
      <c r="H12" s="40">
        <v>2210</v>
      </c>
      <c r="I12" s="42" t="s">
        <v>16</v>
      </c>
      <c r="J12" s="43" t="s">
        <v>17</v>
      </c>
      <c r="K12" s="44"/>
      <c r="L12" s="45"/>
    </row>
    <row r="13" spans="1:12" s="14" customFormat="1" ht="32.25" customHeight="1" x14ac:dyDescent="0.2">
      <c r="A13" s="47">
        <v>7</v>
      </c>
      <c r="B13" s="48" t="s">
        <v>27</v>
      </c>
      <c r="C13" s="48" t="s">
        <v>28</v>
      </c>
      <c r="D13" s="49">
        <v>6531</v>
      </c>
      <c r="E13" s="50">
        <v>500</v>
      </c>
      <c r="F13" s="51">
        <v>1</v>
      </c>
      <c r="G13" s="52">
        <v>500</v>
      </c>
      <c r="H13" s="51">
        <v>2273</v>
      </c>
      <c r="I13" s="53" t="s">
        <v>16</v>
      </c>
      <c r="J13" s="54" t="s">
        <v>17</v>
      </c>
      <c r="K13" s="55"/>
      <c r="L13" s="45"/>
    </row>
    <row r="14" spans="1:12" s="14" customFormat="1" ht="23.25" customHeight="1" x14ac:dyDescent="0.2">
      <c r="A14" s="47">
        <v>8</v>
      </c>
      <c r="B14" s="48" t="s">
        <v>29</v>
      </c>
      <c r="C14" s="48" t="s">
        <v>30</v>
      </c>
      <c r="D14" s="49">
        <v>7241</v>
      </c>
      <c r="E14" s="50">
        <v>300</v>
      </c>
      <c r="F14" s="51">
        <v>4</v>
      </c>
      <c r="G14" s="52">
        <f>E14*F14</f>
        <v>1200</v>
      </c>
      <c r="H14" s="51">
        <v>2240</v>
      </c>
      <c r="I14" s="53" t="s">
        <v>16</v>
      </c>
      <c r="J14" s="54" t="s">
        <v>17</v>
      </c>
      <c r="K14" s="55"/>
      <c r="L14" s="45"/>
    </row>
    <row r="15" spans="1:12" s="14" customFormat="1" ht="27" customHeight="1" x14ac:dyDescent="0.2">
      <c r="A15" s="47">
        <v>9</v>
      </c>
      <c r="B15" s="56" t="s">
        <v>31</v>
      </c>
      <c r="C15" s="56" t="s">
        <v>32</v>
      </c>
      <c r="D15" s="49">
        <v>9051</v>
      </c>
      <c r="E15" s="50">
        <f>105.49*54.64/12</f>
        <v>480.3311333333333</v>
      </c>
      <c r="F15" s="51">
        <v>4</v>
      </c>
      <c r="G15" s="52">
        <f>E15*F15</f>
        <v>1921.3245333333332</v>
      </c>
      <c r="H15" s="51">
        <v>2275</v>
      </c>
      <c r="I15" s="53" t="s">
        <v>16</v>
      </c>
      <c r="J15" s="54" t="s">
        <v>17</v>
      </c>
      <c r="K15" s="55"/>
      <c r="L15" s="45"/>
    </row>
    <row r="16" spans="1:12" s="14" customFormat="1" ht="93.75" customHeight="1" x14ac:dyDescent="0.2">
      <c r="A16" s="47">
        <v>10</v>
      </c>
      <c r="B16" s="48" t="s">
        <v>33</v>
      </c>
      <c r="C16" s="48" t="s">
        <v>34</v>
      </c>
      <c r="D16" s="49">
        <v>3021</v>
      </c>
      <c r="E16" s="50">
        <v>14800</v>
      </c>
      <c r="F16" s="51">
        <v>1</v>
      </c>
      <c r="G16" s="52">
        <f>E16*F16</f>
        <v>14800</v>
      </c>
      <c r="H16" s="51">
        <v>3110</v>
      </c>
      <c r="I16" s="53" t="s">
        <v>16</v>
      </c>
      <c r="J16" s="54" t="s">
        <v>17</v>
      </c>
      <c r="K16" s="55"/>
      <c r="L16" s="45"/>
    </row>
    <row r="17" spans="1:14" s="14" customFormat="1" ht="35.25" customHeight="1" x14ac:dyDescent="0.2">
      <c r="A17" s="47">
        <v>11</v>
      </c>
      <c r="B17" s="48" t="s">
        <v>35</v>
      </c>
      <c r="C17" s="48" t="s">
        <v>36</v>
      </c>
      <c r="D17" s="49">
        <v>3023</v>
      </c>
      <c r="E17" s="50">
        <v>10200</v>
      </c>
      <c r="F17" s="51">
        <v>1</v>
      </c>
      <c r="G17" s="52">
        <f>E17*F17</f>
        <v>10200</v>
      </c>
      <c r="H17" s="51">
        <v>3110</v>
      </c>
      <c r="I17" s="53" t="s">
        <v>16</v>
      </c>
      <c r="J17" s="54" t="s">
        <v>17</v>
      </c>
      <c r="K17" s="55"/>
      <c r="L17" s="45"/>
    </row>
    <row r="18" spans="1:14" s="14" customFormat="1" ht="24.75" customHeight="1" x14ac:dyDescent="0.2">
      <c r="A18" s="47">
        <v>12</v>
      </c>
      <c r="B18" s="48" t="s">
        <v>37</v>
      </c>
      <c r="C18" s="48" t="s">
        <v>38</v>
      </c>
      <c r="D18" s="49">
        <v>931</v>
      </c>
      <c r="E18" s="50">
        <v>22500</v>
      </c>
      <c r="F18" s="51">
        <v>1</v>
      </c>
      <c r="G18" s="52">
        <f>E18*F18</f>
        <v>22500</v>
      </c>
      <c r="H18" s="51">
        <v>2273</v>
      </c>
      <c r="I18" s="53" t="s">
        <v>16</v>
      </c>
      <c r="J18" s="54" t="s">
        <v>17</v>
      </c>
      <c r="K18" s="55"/>
      <c r="L18" s="45"/>
    </row>
    <row r="19" spans="1:14" s="14" customFormat="1" ht="30" customHeight="1" x14ac:dyDescent="0.2">
      <c r="A19" s="47">
        <v>13</v>
      </c>
      <c r="B19" s="48" t="s">
        <v>39</v>
      </c>
      <c r="C19" s="48" t="s">
        <v>40</v>
      </c>
      <c r="D19" s="49">
        <v>6511</v>
      </c>
      <c r="E19" s="50">
        <v>4700</v>
      </c>
      <c r="F19" s="51">
        <v>1</v>
      </c>
      <c r="G19" s="52">
        <v>4700</v>
      </c>
      <c r="H19" s="51">
        <v>2272</v>
      </c>
      <c r="I19" s="53" t="s">
        <v>16</v>
      </c>
      <c r="J19" s="54" t="s">
        <v>17</v>
      </c>
      <c r="K19" s="55"/>
      <c r="L19" s="45"/>
    </row>
    <row r="20" spans="1:14" s="14" customFormat="1" ht="42" customHeight="1" thickBot="1" x14ac:dyDescent="0.25">
      <c r="A20" s="47">
        <v>14</v>
      </c>
      <c r="B20" s="48" t="s">
        <v>41</v>
      </c>
      <c r="C20" s="48" t="s">
        <v>42</v>
      </c>
      <c r="D20" s="49">
        <v>932</v>
      </c>
      <c r="E20" s="50">
        <v>150000</v>
      </c>
      <c r="F20" s="51">
        <v>1</v>
      </c>
      <c r="G20" s="52">
        <f>E20*F20</f>
        <v>150000</v>
      </c>
      <c r="H20" s="51">
        <v>2271</v>
      </c>
      <c r="I20" s="53" t="s">
        <v>16</v>
      </c>
      <c r="J20" s="54" t="s">
        <v>17</v>
      </c>
      <c r="K20" s="57" t="s">
        <v>43</v>
      </c>
      <c r="L20" s="45"/>
    </row>
    <row r="21" spans="1:14" ht="50.25" customHeight="1" thickBot="1" x14ac:dyDescent="0.25">
      <c r="A21" s="58">
        <v>15</v>
      </c>
      <c r="B21" s="59" t="s">
        <v>44</v>
      </c>
      <c r="C21" s="60" t="s">
        <v>15</v>
      </c>
      <c r="D21" s="17">
        <v>4831</v>
      </c>
      <c r="E21" s="39">
        <v>5500</v>
      </c>
      <c r="F21" s="40">
        <v>1</v>
      </c>
      <c r="G21" s="61">
        <f>F21*E21</f>
        <v>5500</v>
      </c>
      <c r="H21" s="62">
        <v>2240</v>
      </c>
      <c r="I21" s="63" t="s">
        <v>16</v>
      </c>
      <c r="J21" s="64" t="s">
        <v>45</v>
      </c>
      <c r="K21" s="65"/>
    </row>
    <row r="22" spans="1:14" ht="45" customHeight="1" x14ac:dyDescent="0.2">
      <c r="A22" s="58">
        <v>16</v>
      </c>
      <c r="B22" s="59" t="s">
        <v>46</v>
      </c>
      <c r="C22" s="59" t="s">
        <v>47</v>
      </c>
      <c r="D22" s="66">
        <v>6421</v>
      </c>
      <c r="E22" s="67">
        <f>65.55*1.2</f>
        <v>78.66</v>
      </c>
      <c r="F22" s="66">
        <v>4</v>
      </c>
      <c r="G22" s="61">
        <f>E22*4+100*1.2</f>
        <v>434.64</v>
      </c>
      <c r="H22" s="68">
        <v>2240</v>
      </c>
      <c r="I22" s="63" t="s">
        <v>16</v>
      </c>
      <c r="J22" s="64" t="s">
        <v>45</v>
      </c>
      <c r="K22" s="65"/>
    </row>
    <row r="23" spans="1:14" ht="34.5" customHeight="1" x14ac:dyDescent="0.2">
      <c r="A23" s="69">
        <v>17</v>
      </c>
      <c r="B23" s="70" t="s">
        <v>48</v>
      </c>
      <c r="C23" s="70" t="s">
        <v>49</v>
      </c>
      <c r="D23" s="71">
        <v>5031</v>
      </c>
      <c r="E23" s="72">
        <v>5440</v>
      </c>
      <c r="F23" s="71">
        <v>1</v>
      </c>
      <c r="G23" s="73">
        <f>E23*F23</f>
        <v>5440</v>
      </c>
      <c r="H23" s="74">
        <v>2240</v>
      </c>
      <c r="I23" s="75" t="s">
        <v>16</v>
      </c>
      <c r="J23" s="76" t="s">
        <v>45</v>
      </c>
      <c r="K23" s="77"/>
    </row>
    <row r="24" spans="1:14" ht="27.75" customHeight="1" thickBot="1" x14ac:dyDescent="0.25">
      <c r="A24" s="69">
        <v>18</v>
      </c>
      <c r="B24" s="70" t="s">
        <v>50</v>
      </c>
      <c r="C24" s="70" t="s">
        <v>51</v>
      </c>
      <c r="D24" s="71">
        <v>3019</v>
      </c>
      <c r="E24" s="72">
        <v>653.4</v>
      </c>
      <c r="F24" s="71">
        <v>114</v>
      </c>
      <c r="G24" s="73">
        <v>653.4</v>
      </c>
      <c r="H24" s="74">
        <v>2210</v>
      </c>
      <c r="I24" s="75" t="s">
        <v>16</v>
      </c>
      <c r="J24" s="76" t="s">
        <v>45</v>
      </c>
      <c r="K24" s="78"/>
    </row>
    <row r="25" spans="1:14" ht="63.75" customHeight="1" x14ac:dyDescent="0.2">
      <c r="A25" s="58">
        <v>19</v>
      </c>
      <c r="B25" s="79" t="s">
        <v>52</v>
      </c>
      <c r="C25" s="79" t="s">
        <v>53</v>
      </c>
      <c r="D25" s="66">
        <v>2281</v>
      </c>
      <c r="E25" s="67">
        <v>2836</v>
      </c>
      <c r="F25" s="66">
        <v>113</v>
      </c>
      <c r="G25" s="61">
        <v>2835</v>
      </c>
      <c r="H25" s="68">
        <v>2210</v>
      </c>
      <c r="I25" s="63" t="s">
        <v>16</v>
      </c>
      <c r="J25" s="68" t="s">
        <v>54</v>
      </c>
      <c r="K25" s="80"/>
    </row>
    <row r="26" spans="1:14" ht="12.75" customHeight="1" thickBot="1" x14ac:dyDescent="0.25">
      <c r="A26" s="81">
        <v>20</v>
      </c>
      <c r="B26" s="82" t="s">
        <v>55</v>
      </c>
      <c r="C26" s="83" t="s">
        <v>56</v>
      </c>
      <c r="D26" s="83">
        <v>5032</v>
      </c>
      <c r="E26" s="73">
        <v>11370</v>
      </c>
      <c r="F26" s="74">
        <v>1</v>
      </c>
      <c r="G26" s="73">
        <v>11370</v>
      </c>
      <c r="H26" s="83">
        <v>2240</v>
      </c>
      <c r="I26" s="84" t="s">
        <v>16</v>
      </c>
      <c r="J26" s="74" t="s">
        <v>54</v>
      </c>
      <c r="K26" s="74"/>
    </row>
    <row r="27" spans="1:14" ht="51" x14ac:dyDescent="0.2">
      <c r="A27" s="58">
        <v>21</v>
      </c>
      <c r="B27" s="59" t="s">
        <v>58</v>
      </c>
      <c r="C27" s="59" t="s">
        <v>59</v>
      </c>
      <c r="D27" s="66">
        <v>7941</v>
      </c>
      <c r="E27" s="67">
        <v>1680</v>
      </c>
      <c r="F27" s="66">
        <v>1</v>
      </c>
      <c r="G27" s="61">
        <f>E27*F27</f>
        <v>1680</v>
      </c>
      <c r="H27" s="68">
        <v>2240</v>
      </c>
      <c r="I27" s="63" t="s">
        <v>16</v>
      </c>
      <c r="J27" s="68" t="s">
        <v>54</v>
      </c>
      <c r="K27" s="80"/>
      <c r="N27" s="85"/>
    </row>
    <row r="28" spans="1:14" s="4" customFormat="1" ht="25.5" x14ac:dyDescent="0.2">
      <c r="A28" s="69">
        <v>22</v>
      </c>
      <c r="B28" s="70" t="s">
        <v>60</v>
      </c>
      <c r="C28" s="70" t="s">
        <v>51</v>
      </c>
      <c r="D28" s="71">
        <v>3019</v>
      </c>
      <c r="E28" s="72">
        <v>655.20000000000005</v>
      </c>
      <c r="F28" s="71">
        <v>16</v>
      </c>
      <c r="G28" s="73">
        <v>655.20000000000005</v>
      </c>
      <c r="H28" s="74">
        <v>2210</v>
      </c>
      <c r="I28" s="75" t="s">
        <v>16</v>
      </c>
      <c r="J28" s="74" t="s">
        <v>54</v>
      </c>
      <c r="K28" s="86"/>
      <c r="M28" s="1"/>
      <c r="N28" s="1"/>
    </row>
    <row r="29" spans="1:14" s="4" customFormat="1" ht="26.25" thickBot="1" x14ac:dyDescent="0.25">
      <c r="A29" s="69">
        <v>23</v>
      </c>
      <c r="B29" s="70" t="s">
        <v>61</v>
      </c>
      <c r="C29" s="70" t="s">
        <v>62</v>
      </c>
      <c r="D29" s="71">
        <v>3014</v>
      </c>
      <c r="E29" s="72">
        <v>237</v>
      </c>
      <c r="F29" s="71">
        <v>2</v>
      </c>
      <c r="G29" s="73">
        <f>E29*F29</f>
        <v>474</v>
      </c>
      <c r="H29" s="74">
        <v>2210</v>
      </c>
      <c r="I29" s="75" t="s">
        <v>16</v>
      </c>
      <c r="J29" s="74" t="s">
        <v>54</v>
      </c>
      <c r="K29" s="86"/>
      <c r="M29" s="1"/>
      <c r="N29" s="1"/>
    </row>
    <row r="30" spans="1:14" s="4" customFormat="1" ht="48" x14ac:dyDescent="0.2">
      <c r="A30" s="87">
        <v>24</v>
      </c>
      <c r="B30" s="88" t="s">
        <v>63</v>
      </c>
      <c r="C30" s="88" t="s">
        <v>26</v>
      </c>
      <c r="D30" s="38">
        <v>3258</v>
      </c>
      <c r="E30" s="39">
        <v>795</v>
      </c>
      <c r="F30" s="40">
        <v>1</v>
      </c>
      <c r="G30" s="41">
        <f>E30*F30</f>
        <v>795</v>
      </c>
      <c r="H30" s="62">
        <v>2210</v>
      </c>
      <c r="I30" s="63" t="s">
        <v>16</v>
      </c>
      <c r="J30" s="68" t="s">
        <v>54</v>
      </c>
      <c r="K30" s="65"/>
      <c r="M30" s="1"/>
      <c r="N30" s="1"/>
    </row>
    <row r="31" spans="1:14" s="4" customFormat="1" ht="24.75" thickBot="1" x14ac:dyDescent="0.25">
      <c r="A31" s="89">
        <v>25</v>
      </c>
      <c r="B31" s="90" t="s">
        <v>64</v>
      </c>
      <c r="C31" s="90" t="s">
        <v>34</v>
      </c>
      <c r="D31" s="91">
        <v>3021</v>
      </c>
      <c r="E31" s="92">
        <v>18496.8</v>
      </c>
      <c r="F31" s="93">
        <v>1</v>
      </c>
      <c r="G31" s="92">
        <f>E31*F31</f>
        <v>18496.8</v>
      </c>
      <c r="H31" s="93">
        <v>3110</v>
      </c>
      <c r="I31" s="94" t="s">
        <v>16</v>
      </c>
      <c r="J31" s="95" t="s">
        <v>54</v>
      </c>
      <c r="K31" s="96"/>
      <c r="M31" s="1"/>
      <c r="N31" s="1"/>
    </row>
    <row r="32" spans="1:14" s="4" customFormat="1" ht="26.25" thickBot="1" x14ac:dyDescent="0.25">
      <c r="A32" s="97">
        <v>26</v>
      </c>
      <c r="B32" s="98" t="s">
        <v>60</v>
      </c>
      <c r="C32" s="98" t="s">
        <v>51</v>
      </c>
      <c r="D32" s="99">
        <v>3019</v>
      </c>
      <c r="E32" s="100">
        <v>56.6</v>
      </c>
      <c r="F32" s="99">
        <v>1</v>
      </c>
      <c r="G32" s="101">
        <f>E32*F32</f>
        <v>56.6</v>
      </c>
      <c r="H32" s="102">
        <v>2210</v>
      </c>
      <c r="I32" s="103" t="s">
        <v>16</v>
      </c>
      <c r="J32" s="102" t="s">
        <v>57</v>
      </c>
      <c r="K32" s="104"/>
      <c r="M32" s="1"/>
      <c r="N32" s="1"/>
    </row>
    <row r="33" spans="1:14" s="4" customFormat="1" ht="38.25" x14ac:dyDescent="0.2">
      <c r="A33" s="58">
        <v>27</v>
      </c>
      <c r="B33" s="59" t="s">
        <v>55</v>
      </c>
      <c r="C33" s="68" t="s">
        <v>56</v>
      </c>
      <c r="D33" s="68">
        <v>5032</v>
      </c>
      <c r="E33" s="68">
        <v>3790</v>
      </c>
      <c r="F33" s="68">
        <v>1</v>
      </c>
      <c r="G33" s="68">
        <v>3790</v>
      </c>
      <c r="H33" s="68">
        <v>2240</v>
      </c>
      <c r="I33" s="63" t="s">
        <v>16</v>
      </c>
      <c r="J33" s="68" t="s">
        <v>57</v>
      </c>
      <c r="K33" s="118"/>
      <c r="M33" s="1"/>
      <c r="N33" s="1"/>
    </row>
    <row r="34" spans="1:14" s="4" customFormat="1" ht="26.25" thickBot="1" x14ac:dyDescent="0.25">
      <c r="A34" s="119">
        <v>28</v>
      </c>
      <c r="B34" s="120" t="s">
        <v>65</v>
      </c>
      <c r="C34" s="120" t="s">
        <v>66</v>
      </c>
      <c r="D34" s="95">
        <v>7931</v>
      </c>
      <c r="E34" s="95">
        <v>1000</v>
      </c>
      <c r="F34" s="95">
        <v>1</v>
      </c>
      <c r="G34" s="95">
        <v>1000</v>
      </c>
      <c r="H34" s="95">
        <v>2240</v>
      </c>
      <c r="I34" s="94" t="s">
        <v>16</v>
      </c>
      <c r="J34" s="95" t="s">
        <v>57</v>
      </c>
      <c r="K34" s="121"/>
      <c r="M34" s="1"/>
      <c r="N34" s="1"/>
    </row>
    <row r="35" spans="1:14" s="4" customFormat="1" x14ac:dyDescent="0.2">
      <c r="A35" s="1"/>
      <c r="B35" s="1"/>
      <c r="C35" s="1"/>
      <c r="D35" s="2"/>
      <c r="E35" s="1"/>
      <c r="F35" s="1"/>
      <c r="G35" s="123">
        <f>G7+G8+G9+G10+G11+G12+G13+G14+G15+G16+G17+G18+G19+G20+G21+G22+G23+G24+G25+G26+G27+G28+G29+G30+G31+G32+G33+G34</f>
        <v>287984.96453333332</v>
      </c>
      <c r="H35" s="85"/>
      <c r="I35" s="1"/>
      <c r="J35" s="1"/>
      <c r="K35" s="2"/>
      <c r="M35" s="1"/>
      <c r="N35" s="1"/>
    </row>
    <row r="36" spans="1:14" s="4" customFormat="1" x14ac:dyDescent="0.2">
      <c r="A36" s="1"/>
      <c r="B36" s="1"/>
      <c r="C36" s="1"/>
      <c r="D36" s="2"/>
      <c r="E36" s="1"/>
      <c r="F36" s="1"/>
      <c r="G36" s="1"/>
      <c r="H36" s="1"/>
      <c r="I36" s="1"/>
      <c r="J36" s="1"/>
      <c r="K36" s="2"/>
      <c r="M36" s="1"/>
      <c r="N36" s="1"/>
    </row>
    <row r="37" spans="1:14" s="4" customFormat="1" x14ac:dyDescent="0.2">
      <c r="A37" s="1"/>
      <c r="B37" s="1"/>
      <c r="C37" s="1"/>
      <c r="D37" s="2"/>
      <c r="E37" s="1"/>
      <c r="F37" s="1"/>
      <c r="G37" s="1"/>
      <c r="H37" s="1"/>
      <c r="I37" s="1"/>
      <c r="J37" s="1"/>
      <c r="K37" s="2"/>
      <c r="M37" s="1"/>
      <c r="N37" s="1"/>
    </row>
    <row r="39" spans="1:14" x14ac:dyDescent="0.2">
      <c r="B39" s="24">
        <v>931</v>
      </c>
      <c r="C39" s="25">
        <f>G18</f>
        <v>22500</v>
      </c>
    </row>
    <row r="40" spans="1:14" x14ac:dyDescent="0.2">
      <c r="B40" s="24">
        <v>932</v>
      </c>
      <c r="C40" s="35">
        <f>G20</f>
        <v>150000</v>
      </c>
    </row>
    <row r="41" spans="1:14" x14ac:dyDescent="0.2">
      <c r="B41" s="24">
        <v>2281</v>
      </c>
      <c r="C41" s="25">
        <f>G25</f>
        <v>2835</v>
      </c>
    </row>
    <row r="42" spans="1:14" x14ac:dyDescent="0.2">
      <c r="B42" s="24">
        <v>3014</v>
      </c>
      <c r="C42" s="25">
        <f>G29</f>
        <v>474</v>
      </c>
    </row>
    <row r="43" spans="1:14" x14ac:dyDescent="0.2">
      <c r="B43" s="24">
        <v>3019</v>
      </c>
      <c r="C43" s="25">
        <f>G24+G28+G32</f>
        <v>1365.1999999999998</v>
      </c>
    </row>
    <row r="44" spans="1:14" x14ac:dyDescent="0.2">
      <c r="B44" s="24">
        <v>3021</v>
      </c>
      <c r="C44" s="46">
        <f>G16+G31</f>
        <v>33296.800000000003</v>
      </c>
    </row>
    <row r="45" spans="1:14" x14ac:dyDescent="0.2">
      <c r="B45" s="24">
        <f>3023</f>
        <v>3023</v>
      </c>
      <c r="C45" s="25">
        <f>G17</f>
        <v>10200</v>
      </c>
    </row>
    <row r="46" spans="1:14" x14ac:dyDescent="0.2">
      <c r="B46" s="24">
        <v>3258</v>
      </c>
      <c r="C46" s="25">
        <f>G12+G30</f>
        <v>3180</v>
      </c>
    </row>
    <row r="47" spans="1:14" x14ac:dyDescent="0.2">
      <c r="B47" s="24">
        <v>4831</v>
      </c>
      <c r="C47" s="25">
        <f>G7+G11+G21</f>
        <v>27000</v>
      </c>
    </row>
    <row r="48" spans="1:14" x14ac:dyDescent="0.2">
      <c r="B48" s="24">
        <v>5031</v>
      </c>
      <c r="C48" s="25">
        <f>G23</f>
        <v>5440</v>
      </c>
    </row>
    <row r="49" spans="2:11" x14ac:dyDescent="0.2">
      <c r="B49" s="24">
        <v>5032</v>
      </c>
      <c r="C49" s="25">
        <f>G26+G33</f>
        <v>15160</v>
      </c>
    </row>
    <row r="50" spans="2:11" x14ac:dyDescent="0.2">
      <c r="B50" s="24">
        <v>5041</v>
      </c>
      <c r="C50" s="25">
        <f>G9</f>
        <v>2400</v>
      </c>
    </row>
    <row r="51" spans="2:11" x14ac:dyDescent="0.2">
      <c r="B51" s="24">
        <v>6421</v>
      </c>
      <c r="C51" s="25">
        <f>G22</f>
        <v>434.64</v>
      </c>
    </row>
    <row r="52" spans="2:11" x14ac:dyDescent="0.2">
      <c r="B52" s="24">
        <v>6511</v>
      </c>
      <c r="C52" s="25">
        <f>G19</f>
        <v>4700</v>
      </c>
    </row>
    <row r="53" spans="2:11" x14ac:dyDescent="0.2">
      <c r="B53" s="24">
        <v>6531</v>
      </c>
      <c r="C53" s="25">
        <f>G13</f>
        <v>500</v>
      </c>
    </row>
    <row r="54" spans="2:11" x14ac:dyDescent="0.2">
      <c r="B54" s="24">
        <v>7231</v>
      </c>
      <c r="C54" s="25">
        <f>G8</f>
        <v>498</v>
      </c>
    </row>
    <row r="55" spans="2:11" x14ac:dyDescent="0.2">
      <c r="B55" s="24">
        <v>7241</v>
      </c>
      <c r="C55" s="25">
        <f>G14</f>
        <v>1200</v>
      </c>
    </row>
    <row r="56" spans="2:11" x14ac:dyDescent="0.2">
      <c r="B56" s="125">
        <v>7931</v>
      </c>
      <c r="C56" s="125">
        <f>G34</f>
        <v>1000</v>
      </c>
      <c r="D56" s="3"/>
      <c r="K56" s="3"/>
    </row>
    <row r="57" spans="2:11" x14ac:dyDescent="0.2">
      <c r="B57" s="24">
        <v>7941</v>
      </c>
      <c r="C57" s="25">
        <f>G27</f>
        <v>1680</v>
      </c>
      <c r="E57" s="105"/>
      <c r="F57" s="106"/>
      <c r="G57" s="107"/>
    </row>
    <row r="58" spans="2:11" x14ac:dyDescent="0.2">
      <c r="B58" s="24">
        <v>7971</v>
      </c>
      <c r="C58" s="25">
        <f>G10</f>
        <v>2200</v>
      </c>
      <c r="E58" s="108"/>
      <c r="F58" s="109"/>
      <c r="G58" s="110"/>
    </row>
    <row r="59" spans="2:11" x14ac:dyDescent="0.2">
      <c r="B59" s="24">
        <v>9051</v>
      </c>
      <c r="C59" s="25">
        <f>G15</f>
        <v>1921.3245333333332</v>
      </c>
      <c r="E59" s="108"/>
      <c r="F59" s="109"/>
      <c r="G59" s="110"/>
    </row>
    <row r="60" spans="2:11" x14ac:dyDescent="0.2">
      <c r="B60" s="126"/>
      <c r="C60" s="126"/>
      <c r="E60" s="108"/>
      <c r="F60" s="109"/>
      <c r="G60" s="110"/>
    </row>
    <row r="61" spans="2:11" x14ac:dyDescent="0.2">
      <c r="B61" s="126"/>
      <c r="C61" s="126"/>
      <c r="E61" s="108"/>
      <c r="F61" s="109"/>
      <c r="G61" s="110"/>
    </row>
    <row r="62" spans="2:11" x14ac:dyDescent="0.2">
      <c r="B62" s="126"/>
      <c r="C62" s="126"/>
      <c r="E62" s="108"/>
      <c r="F62" s="109"/>
      <c r="G62" s="110"/>
    </row>
    <row r="63" spans="2:11" x14ac:dyDescent="0.2">
      <c r="B63" s="126"/>
      <c r="C63" s="126"/>
      <c r="E63" s="108"/>
      <c r="F63" s="109"/>
      <c r="G63" s="110"/>
    </row>
    <row r="64" spans="2:11" x14ac:dyDescent="0.2">
      <c r="B64" s="126"/>
      <c r="C64" s="126"/>
      <c r="E64" s="108"/>
      <c r="F64" s="109"/>
      <c r="G64" s="110"/>
    </row>
    <row r="65" spans="2:7" x14ac:dyDescent="0.2">
      <c r="B65" s="126"/>
      <c r="C65" s="126"/>
      <c r="E65" s="108"/>
      <c r="F65" s="109"/>
      <c r="G65" s="110"/>
    </row>
    <row r="66" spans="2:7" x14ac:dyDescent="0.2">
      <c r="C66" s="124">
        <f>SUM(C39:C65)</f>
        <v>287984.96453333338</v>
      </c>
      <c r="D66" s="122">
        <f>C66-G35</f>
        <v>0</v>
      </c>
      <c r="E66" s="108"/>
      <c r="F66" s="109"/>
      <c r="G66" s="110"/>
    </row>
    <row r="67" spans="2:7" x14ac:dyDescent="0.2">
      <c r="E67" s="108"/>
      <c r="F67" s="109"/>
      <c r="G67" s="110"/>
    </row>
    <row r="68" spans="2:7" x14ac:dyDescent="0.2">
      <c r="E68" s="108"/>
      <c r="F68" s="109"/>
      <c r="G68" s="110"/>
    </row>
    <row r="69" spans="2:7" x14ac:dyDescent="0.2">
      <c r="E69" s="108"/>
      <c r="F69" s="109"/>
      <c r="G69" s="110"/>
    </row>
    <row r="70" spans="2:7" x14ac:dyDescent="0.2">
      <c r="E70" s="108"/>
      <c r="F70" s="109"/>
      <c r="G70" s="110"/>
    </row>
    <row r="71" spans="2:7" x14ac:dyDescent="0.2">
      <c r="E71" s="108"/>
      <c r="F71" s="109"/>
      <c r="G71" s="110"/>
    </row>
    <row r="72" spans="2:7" x14ac:dyDescent="0.2">
      <c r="E72" s="108"/>
      <c r="F72" s="109"/>
      <c r="G72" s="110"/>
    </row>
    <row r="73" spans="2:7" x14ac:dyDescent="0.2">
      <c r="E73" s="108"/>
      <c r="F73" s="109"/>
      <c r="G73" s="110"/>
    </row>
    <row r="74" spans="2:7" x14ac:dyDescent="0.2">
      <c r="E74" s="111"/>
      <c r="F74" s="112"/>
      <c r="G74" s="113"/>
    </row>
  </sheetData>
  <autoFilter ref="C5:K29" xr:uid="{00000000-0009-0000-0000-000000000000}"/>
  <mergeCells count="4">
    <mergeCell ref="J1:K1"/>
    <mergeCell ref="A2:K2"/>
    <mergeCell ref="A3:K3"/>
    <mergeCell ref="A4:K4"/>
  </mergeCells>
  <conditionalFormatting sqref="B39:C59">
    <cfRule type="cellIs" dxfId="0" priority="1" operator="greaterThan">
      <formula>50000</formula>
    </cfRule>
  </conditionalFormatting>
  <printOptions horizontalCentered="1"/>
  <pageMargins left="0.23622047244094491" right="0.23622047244094491" top="0.15748031496062992" bottom="0.15748031496062992" header="0.31496062992125984" footer="0.31496062992125984"/>
  <pageSetup paperSize="9" scale="46" fitToHeight="3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Річний план закупівель</vt:lpstr>
      <vt:lpstr>'Річний план закупівель'!Заголовки_для_печати</vt:lpstr>
      <vt:lpstr>'Річний план закупівель'!Область_печати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2020-12-04T13:57:26Z</dcterms:created>
  <dcterms:modified xsi:type="dcterms:W3CDTF">2020-12-08T11:32:53Z</dcterms:modified>
</cp:coreProperties>
</file>