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85" activeTab="0"/>
  </bookViews>
  <sheets>
    <sheet name="ПАСПОРТ титулка" sheetId="1" r:id="rId1"/>
    <sheet name="8,9,10" sheetId="2" r:id="rId2"/>
    <sheet name="11" sheetId="3" r:id="rId3"/>
    <sheet name="Лист1" sheetId="4" state="hidden" r:id="rId4"/>
  </sheets>
  <definedNames>
    <definedName name="_xlnm.Print_Area" localSheetId="2">'11'!$A$1:$G$224</definedName>
    <definedName name="_xlnm.Print_Area" localSheetId="1">'8,9,10'!$A$1:$G$94</definedName>
    <definedName name="_xlnm.Print_Area" localSheetId="0">'ПАСПОРТ титулка'!$A$1:$N$161</definedName>
  </definedNames>
  <calcPr fullCalcOnLoad="1"/>
</workbook>
</file>

<file path=xl/sharedStrings.xml><?xml version="1.0" encoding="utf-8"?>
<sst xmlns="http://schemas.openxmlformats.org/spreadsheetml/2006/main" count="922" uniqueCount="264">
  <si>
    <t>1.</t>
  </si>
  <si>
    <t>ЗАТВЕРДЖЕНО</t>
  </si>
  <si>
    <t>3.</t>
  </si>
  <si>
    <t>4.</t>
  </si>
  <si>
    <t xml:space="preserve">5. </t>
  </si>
  <si>
    <t>Мета бюджетної програми</t>
  </si>
  <si>
    <t xml:space="preserve">6. </t>
  </si>
  <si>
    <t>Наказ / розпорядчий документ</t>
  </si>
  <si>
    <t>(найменування головного розпорядника коштів місцевого бюджету)</t>
  </si>
  <si>
    <t>0910</t>
  </si>
  <si>
    <t>Забезпеченення належної методичної роботи установами освіти</t>
  </si>
  <si>
    <t>0921</t>
  </si>
  <si>
    <t>0922</t>
  </si>
  <si>
    <t>0990</t>
  </si>
  <si>
    <t>№ з/п</t>
  </si>
  <si>
    <t>Назва показника</t>
  </si>
  <si>
    <t>Одиниця виміру</t>
  </si>
  <si>
    <t>Джерело інформації</t>
  </si>
  <si>
    <t xml:space="preserve">Забезпечити створення належних умов для надання на належному рівні дошкільної освіти та виховання дітей </t>
  </si>
  <si>
    <t>кількість ДНЗ</t>
  </si>
  <si>
    <t>од.</t>
  </si>
  <si>
    <t>кількість груп</t>
  </si>
  <si>
    <t>середньорічне число посадових окладів(ставок) педагогічного персоналу</t>
  </si>
  <si>
    <t>шт.од.</t>
  </si>
  <si>
    <t xml:space="preserve">штатний розпис </t>
  </si>
  <si>
    <t>середньорічне число штатних одиниць адмінперсоналу, за умовами оплати відненсених до педагогічного персоналу</t>
  </si>
  <si>
    <t>штатний розпис</t>
  </si>
  <si>
    <t>середньорічне число штатних одиниць спеціалістів</t>
  </si>
  <si>
    <t>середньорічне число штатних одиниць робітників</t>
  </si>
  <si>
    <t>Всього ставок</t>
  </si>
  <si>
    <t>кількість вихованців (дітей)</t>
  </si>
  <si>
    <t>осіб</t>
  </si>
  <si>
    <t>ф.85-к</t>
  </si>
  <si>
    <t>грн.</t>
  </si>
  <si>
    <t>розрахунково</t>
  </si>
  <si>
    <t>діто/дні відвідування  вихованцями (дітьми)</t>
  </si>
  <si>
    <t>діт./дн./тис.</t>
  </si>
  <si>
    <t>табель обліку щоденного відвідування дітей дошкільного віку, розрахунок до кошторису</t>
  </si>
  <si>
    <t>кількість днів відвідування  вихованцями (дітьми)</t>
  </si>
  <si>
    <t>дн./на 1 дитину</t>
  </si>
  <si>
    <t>кількість закладів</t>
  </si>
  <si>
    <t>кількість класів</t>
  </si>
  <si>
    <t>кількість учнів</t>
  </si>
  <si>
    <t>витрати на 1 учня</t>
  </si>
  <si>
    <t>витрати на 1 вихованця (дитини)</t>
  </si>
  <si>
    <t>діто-дні відвідування учнями</t>
  </si>
  <si>
    <t>діт/дн./тис.</t>
  </si>
  <si>
    <t>табель обліку відвідування учнів, розрахунок до кошторису</t>
  </si>
  <si>
    <t>діто-дні відвідування вихованцями (дітьми)</t>
  </si>
  <si>
    <t>табель обліку щоденного відвідування дітей дошкільного віку , розрахунок до кошторису</t>
  </si>
  <si>
    <t>кількість днів відвідування учнями</t>
  </si>
  <si>
    <t>дн./на 1 учня</t>
  </si>
  <si>
    <t>кількість днів відвідування вихованцями (дітьми)</t>
  </si>
  <si>
    <t>мережа закладів освіти</t>
  </si>
  <si>
    <t>кількість особових рахунків</t>
  </si>
  <si>
    <t>бухгалтерська звітність</t>
  </si>
  <si>
    <t>середньорічне число штатних одиниць адмінперсоналу ,за умовами оплати відненсених до педагогічного персоналу</t>
  </si>
  <si>
    <t>%</t>
  </si>
  <si>
    <t>Забезпечити  належну методичну роботу</t>
  </si>
  <si>
    <t>рахунок</t>
  </si>
  <si>
    <t>розрахунок</t>
  </si>
  <si>
    <t>рішення МВК</t>
  </si>
  <si>
    <t>кількість установ, які обслуговує 1 працівник</t>
  </si>
  <si>
    <t>кількість особових рахунків, які обслуговує 1 працівник</t>
  </si>
  <si>
    <t>кількість звітів, які складає 1 працівник</t>
  </si>
  <si>
    <t xml:space="preserve">кількість складених звітів </t>
  </si>
  <si>
    <t>Загальний</t>
  </si>
  <si>
    <t>Спеціальний фонд</t>
  </si>
  <si>
    <t>Завдання</t>
  </si>
  <si>
    <t>Усього</t>
  </si>
  <si>
    <t>ПОГОДЖЕНО:</t>
  </si>
  <si>
    <t xml:space="preserve">кількість учнів </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</si>
  <si>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</si>
  <si>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</si>
  <si>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 xml:space="preserve">кількість випускників </t>
  </si>
  <si>
    <t>кількість випускників, які будуть працевлаштовані</t>
  </si>
  <si>
    <t>Надання дошкільної освіти</t>
  </si>
  <si>
    <t>0600000</t>
  </si>
  <si>
    <t>0610000</t>
  </si>
  <si>
    <t>рішення ВК ПМР, ф.85-к</t>
  </si>
  <si>
    <t>рішення ВК ПМР, статистична звітність ЗНЗ 1</t>
  </si>
  <si>
    <t>рішення ВК ПМР</t>
  </si>
  <si>
    <t>кількість підрозділів</t>
  </si>
  <si>
    <t>кількість закладів, які обслуговуються</t>
  </si>
  <si>
    <t>середньорічне число посадових окладів (ставок) педагогічного персоналу</t>
  </si>
  <si>
    <r>
      <t xml:space="preserve">     </t>
    </r>
    <r>
      <rPr>
        <b/>
        <u val="single"/>
        <sz val="14"/>
        <rFont val="Times New Roman"/>
        <family val="1"/>
      </rPr>
      <t>Мета бюджетної програми</t>
    </r>
    <r>
      <rPr>
        <b/>
        <sz val="14"/>
        <rFont val="Times New Roman"/>
        <family val="1"/>
      </rPr>
      <t xml:space="preserve">                        </t>
    </r>
    <r>
      <rPr>
        <b/>
        <u val="single"/>
        <sz val="14"/>
        <rFont val="Times New Roman"/>
        <family val="1"/>
      </rPr>
      <t>Надання дошкільної освіти дошкільними навчальними закладами</t>
    </r>
  </si>
  <si>
    <t>Забезпечення надання загальної середньої освіти дітям, які потребують корекції фізичного та (або) розумового розвитку</t>
  </si>
  <si>
    <t xml:space="preserve"> 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працевлаштуванні</t>
  </si>
  <si>
    <t xml:space="preserve"> 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</si>
  <si>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Напрям використання бюджетних коштів</t>
  </si>
  <si>
    <t xml:space="preserve">(грн) </t>
  </si>
  <si>
    <t>Найменування місцевої/регіональної програми</t>
  </si>
  <si>
    <t>Забезпечити  надання  загальної середньої освіти дітям, які потребують корекції фізичного та (або) розумового розвитку</t>
  </si>
  <si>
    <t xml:space="preserve"> затрат</t>
  </si>
  <si>
    <t>продукту</t>
  </si>
  <si>
    <t>ефективності</t>
  </si>
  <si>
    <t>якості</t>
  </si>
  <si>
    <t>Загальний фонд</t>
  </si>
  <si>
    <t>затрат</t>
  </si>
  <si>
    <t xml:space="preserve"> продукту</t>
  </si>
  <si>
    <t xml:space="preserve"> ефективності</t>
  </si>
  <si>
    <t xml:space="preserve"> якості</t>
  </si>
  <si>
    <t>2</t>
  </si>
  <si>
    <t>О.М. Грицай</t>
  </si>
  <si>
    <t>Заступник начальника бюджетно-фінансового управління з питань бюджету виконавчого комітету Полтавської міської ради</t>
  </si>
  <si>
    <t>кількість учнів закладів комунальної форми власності</t>
  </si>
  <si>
    <t>кількість учнів закладів приватної форми власності</t>
  </si>
  <si>
    <t>витрати на 1 учня закладу комунальної форми власності</t>
  </si>
  <si>
    <t>витрати на 1 учня закладу приватної форми власності</t>
  </si>
  <si>
    <t>кількість проектів</t>
  </si>
  <si>
    <t>вартість проекту</t>
  </si>
  <si>
    <t>1</t>
  </si>
  <si>
    <t>Забезпечення діяльності інших закладів у сфері освіти</t>
  </si>
  <si>
    <t xml:space="preserve">витрати на 1 вихованця (дитину) </t>
  </si>
  <si>
    <t>Комплексана програма розвитку освітньої галузі м. Полтави на 2019-2020р.</t>
  </si>
  <si>
    <t>Міська програма оздоровлення та відпочинку дітей м. Полтава на 2019-2021 роки</t>
  </si>
  <si>
    <t>Капітальний ремонт приміщень начальних закладів</t>
  </si>
  <si>
    <t>Придбання предметів довгострокового користування</t>
  </si>
  <si>
    <r>
      <t xml:space="preserve">Завдання 1. </t>
    </r>
    <r>
      <rPr>
        <sz val="10"/>
        <color indexed="8"/>
        <rFont val="Times New Roman"/>
        <family val="1"/>
      </rPr>
      <t xml:space="preserve">Забезпечити створення належних умов для надання на належному рівні дошкільної освіти та виховання дітей </t>
    </r>
  </si>
  <si>
    <t>1.1</t>
  </si>
  <si>
    <t>1.2</t>
  </si>
  <si>
    <t>1.3</t>
  </si>
  <si>
    <t>1.4</t>
  </si>
  <si>
    <t>2.1</t>
  </si>
  <si>
    <t>2.2</t>
  </si>
  <si>
    <t>2.3</t>
  </si>
  <si>
    <t>2.4</t>
  </si>
  <si>
    <t>обсяг видатків</t>
  </si>
  <si>
    <t>кількість об'єктів, які планується відремонтувати</t>
  </si>
  <si>
    <t>середня вартість витрат на ремонт 1 об'єкту</t>
  </si>
  <si>
    <t>рівень готовності відремонтованих об'єктів (прогнозні дані)</t>
  </si>
  <si>
    <t>3.1</t>
  </si>
  <si>
    <t>3.2</t>
  </si>
  <si>
    <t>3.3</t>
  </si>
  <si>
    <t>3.4</t>
  </si>
  <si>
    <r>
      <rPr>
        <b/>
        <sz val="9"/>
        <color indexed="8"/>
        <rFont val="Times New Roman"/>
        <family val="1"/>
      </rPr>
      <t>Завдання 1.</t>
    </r>
    <r>
      <rPr>
        <sz val="9"/>
        <color indexed="8"/>
        <rFont val="Times New Roman"/>
        <family val="1"/>
      </rPr>
      <t xml:space="preserve"> Забезпечити  надання  послуг з загальної середньої освіти в денних загальноосвітніх закладах</t>
    </r>
  </si>
  <si>
    <r>
      <rPr>
        <b/>
        <sz val="9"/>
        <color indexed="8"/>
        <rFont val="Times New Roman"/>
        <family val="1"/>
      </rPr>
      <t>Завдання 3.</t>
    </r>
    <r>
      <rPr>
        <sz val="9"/>
        <color indexed="8"/>
        <rFont val="Times New Roman"/>
        <family val="1"/>
      </rPr>
      <t xml:space="preserve"> Придбання предметів довгострокового користування</t>
    </r>
  </si>
  <si>
    <t>розрахунки до кошторису</t>
  </si>
  <si>
    <t>середня вартість витрат на придбання 1 предмету</t>
  </si>
  <si>
    <r>
      <t xml:space="preserve">Завдання 1. </t>
    </r>
    <r>
      <rPr>
        <sz val="8"/>
        <color indexed="8"/>
        <rFont val="Times New Roman"/>
        <family val="1"/>
      </rPr>
      <t>Забезпечити  надання  загальної середньої освіти дітям, які потребують корекції фізичного та (або) розумового розвитку</t>
    </r>
  </si>
  <si>
    <r>
      <rPr>
        <b/>
        <sz val="8"/>
        <color indexed="8"/>
        <rFont val="Times New Roman"/>
        <family val="1"/>
      </rPr>
      <t>Завдання 1.</t>
    </r>
    <r>
      <rPr>
        <sz val="8"/>
        <color indexed="8"/>
        <rFont val="Times New Roman"/>
        <family val="1"/>
      </rPr>
      <t xml:space="preserve"> Забезпечити  належну методичну роботу</t>
    </r>
  </si>
  <si>
    <t>забезпечення якісного обслуговування</t>
  </si>
  <si>
    <t>Програма "Партиципаторне бюджетування (бюджет участі) у м. Полтаві на 2016-2020 роки"</t>
  </si>
  <si>
    <t>рівень забезпеченості видатків для реалізації проекту</t>
  </si>
  <si>
    <t>кількість закладів, які обслуговує методичний кабінет</t>
  </si>
  <si>
    <t>відсоток забезпечення якісного обслуговування</t>
  </si>
  <si>
    <t>відсоток забезпеченості обладнанням</t>
  </si>
  <si>
    <r>
      <rPr>
        <b/>
        <sz val="10"/>
        <color indexed="8"/>
        <rFont val="Times New Roman"/>
        <family val="1"/>
      </rPr>
      <t>Завдання 2.</t>
    </r>
    <r>
      <rPr>
        <sz val="10"/>
        <color indexed="8"/>
        <rFont val="Times New Roman"/>
        <family val="1"/>
      </rPr>
      <t xml:space="preserve"> Капітальний ремонт приміщень навчальних закладів</t>
    </r>
  </si>
  <si>
    <t>Капітальний ремонт приміщень навчальних закладів</t>
  </si>
  <si>
    <r>
      <rPr>
        <b/>
        <sz val="9"/>
        <color indexed="8"/>
        <rFont val="Times New Roman"/>
        <family val="1"/>
      </rPr>
      <t>Завдання 2.</t>
    </r>
    <r>
      <rPr>
        <sz val="9"/>
        <color indexed="8"/>
        <rFont val="Times New Roman"/>
        <family val="1"/>
      </rPr>
      <t xml:space="preserve"> Капітальний ремонт приміщень навчальних закладів</t>
    </r>
  </si>
  <si>
    <t>3</t>
  </si>
  <si>
    <t>4</t>
  </si>
  <si>
    <t>кількість об'єктів, які планується придбати</t>
  </si>
  <si>
    <t>N з/п</t>
  </si>
  <si>
    <t>Ціль державної політики</t>
  </si>
  <si>
    <t>7.</t>
  </si>
  <si>
    <t xml:space="preserve">7. Мета бюджетної програми                                </t>
  </si>
  <si>
    <t>8. Завдання бюджетної програми</t>
  </si>
  <si>
    <t>9. Напрями використання бюджетних коштів:</t>
  </si>
  <si>
    <t>10. Перелік місцевих/регіональних програм, що виконуються у складі бюджетної програми:</t>
  </si>
  <si>
    <t>11. Результативні показники бюджетної програми:</t>
  </si>
  <si>
    <t>М.П.</t>
  </si>
  <si>
    <t xml:space="preserve">     Цілі державної політики, на досягнення яких спрямована реалізація бюджетної програми</t>
  </si>
  <si>
    <t>Надання всебічної допомоги сім'ї у розвитку, вихованні на навчанні дитини</t>
  </si>
  <si>
    <t>Забезпечення доступность і безоплатность дошкільної освіти в комунальних закладах дошкільної освіти у межах державних вимог до змісту, рівня й обсягу дошкільної освіти (Базового компонента дошкільної освіти) та обов'язкову дошкільну освіту дітей старшого дошкільного віку</t>
  </si>
  <si>
    <t>Створення  умов  для усунення обмежень життєдіяльності осіб з інвалідністю, відновлення і компенсації їх порушених або втрачених здатностей до побутової, професійної, суспільної діяльності</t>
  </si>
  <si>
    <t>Забезпечення якості освіти та якості освітньої діяльності</t>
  </si>
  <si>
    <t>Забезпечення рівного доступу до освіти без дискримінації за будь-якими ознаками, у тому числі за ознакою інвалідності</t>
  </si>
  <si>
    <t>Розвиток інклюзивного освітнього середовища, у тому числі у закладах освіти, найбільш доступних і наближених до місця проживання осіб з особливими освітніми потребами</t>
  </si>
  <si>
    <t>Єдність навчання, виховання та розвитку</t>
  </si>
  <si>
    <t xml:space="preserve">  Безперервність фахового вдосконалення</t>
  </si>
  <si>
    <t>Науковість, гнучкість і прогностичність науково-методичної роботи з педагогічними кадрами</t>
  </si>
  <si>
    <t xml:space="preserve">Рівність умов для кожного педагогічного працівника щодо повної реалізації його духовного, творчого та інтелектуального потенціалу   </t>
  </si>
  <si>
    <t>Формування повної і достовірною інформації про діяльність організації та її майнове положення, необхідної внутрішнім і зовнішнім користувачам бухгалтерської звітності</t>
  </si>
  <si>
    <t>Забезпечення надання інших освітніх послуг, фінансування освітніх програм та заходів, контроль за веденням  бухгалтерського обліку та звітності,</t>
  </si>
  <si>
    <r>
      <rPr>
        <b/>
        <sz val="9"/>
        <color indexed="8"/>
        <rFont val="Times New Roman"/>
        <family val="1"/>
      </rPr>
      <t>Завдання 2.</t>
    </r>
    <r>
      <rPr>
        <sz val="9"/>
        <color indexed="8"/>
        <rFont val="Times New Roman"/>
        <family val="1"/>
      </rPr>
      <t xml:space="preserve"> Придбання предметів довгострокового користування</t>
    </r>
  </si>
  <si>
    <t>кількість закладів комунальної форми власності</t>
  </si>
  <si>
    <t>середньорічне число посадових окладів (ставок) педагогічного персоналу у закладах комунальної форми власності</t>
  </si>
  <si>
    <t>кількість класів у закладах приватної форми власності</t>
  </si>
  <si>
    <t>кількість класів у закладах комунальної форми власності</t>
  </si>
  <si>
    <t>кількість закладів приватної форми власності</t>
  </si>
  <si>
    <t>кількість груп у закладах комунальної форми власності</t>
  </si>
  <si>
    <t>середньорічне число штатних одиниць адмінперсоналу, за умовами оплати відненсених до педагогічного персоналу у закладах комунальної форми власності</t>
  </si>
  <si>
    <t>середньорічне число штатних одиниць спеціалістів у закладах комунальної форми власності</t>
  </si>
  <si>
    <t>середньорічне число штатних одиниць робітників у закладах комунальної форми власності</t>
  </si>
  <si>
    <t xml:space="preserve">Підстави для виконання бюджетної програми: </t>
  </si>
  <si>
    <t>Підстави для виконання бюджетної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</si>
  <si>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</si>
  <si>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 Паспорт</t>
  </si>
  <si>
    <t>бюджетної програми місцевого бюджету на 2020 рік</t>
  </si>
  <si>
    <t>(код за ЄДРПОУ)</t>
  </si>
  <si>
    <t>02145725</t>
  </si>
  <si>
    <t>2.</t>
  </si>
  <si>
    <t>(код Типової відомчої класифікації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</si>
  <si>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</si>
  <si>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</si>
  <si>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</si>
  <si>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1010</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</si>
  <si>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</si>
  <si>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</si>
  <si>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</si>
  <si>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1020</t>
  </si>
  <si>
    <t xml:space="preserve">  Забезпечення надання послуг з загальної середньої освіти в загальноосвітніх закладах</t>
  </si>
  <si>
    <t>1030</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</si>
  <si>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</si>
  <si>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1150</t>
  </si>
  <si>
    <t>1161</t>
  </si>
  <si>
    <t>Забезпечити  надання  послуг з загальної середньої освіти в загальноосвітніх закладах</t>
  </si>
  <si>
    <t xml:space="preserve"> (підпис)  </t>
  </si>
  <si>
    <t xml:space="preserve">                                                                                                                                                                                  </t>
  </si>
  <si>
    <t>(ініціали та прізвище)</t>
  </si>
  <si>
    <t>Дата погодження</t>
  </si>
  <si>
    <t xml:space="preserve">видатки на реалізацію проектів </t>
  </si>
  <si>
    <t>Кошторис програм на 2020 рік, рішення сесії</t>
  </si>
  <si>
    <t>(найменування відповідального виконавця)</t>
  </si>
  <si>
    <t>0611010</t>
  </si>
  <si>
    <t>0611020</t>
  </si>
  <si>
    <t>0611030</t>
  </si>
  <si>
    <t>0611150</t>
  </si>
  <si>
    <t>0611161</t>
  </si>
  <si>
    <t>Завдання 1. Забезпечити підготовку кваліфікованих робітничих кадрів для потреб суспільства і держави</t>
  </si>
  <si>
    <t>Завдання 2. Придбання предметів довгострокового користування</t>
  </si>
  <si>
    <t>Разом</t>
  </si>
  <si>
    <t>ЗФ</t>
  </si>
  <si>
    <t>СпФ</t>
  </si>
  <si>
    <t>Надання загальної середньої освіти закладами загальної середньої освіти (у тому числі з дошкільними підрозділами (відділеннями, групами))</t>
  </si>
  <si>
    <t>Методичне забезпечення  діяльності  закладів освіти</t>
  </si>
  <si>
    <r>
      <rPr>
        <sz val="8"/>
        <rFont val="Times New Roman"/>
        <family val="1"/>
      </rPr>
      <t>Кошторис програм на 2020 рік, р</t>
    </r>
    <r>
      <rPr>
        <sz val="8"/>
        <color indexed="8"/>
        <rFont val="Times New Roman"/>
        <family val="1"/>
      </rPr>
      <t>ішення сесії</t>
    </r>
  </si>
  <si>
    <t>рішення сесії</t>
  </si>
  <si>
    <t>статистична звітність 76-РВК</t>
  </si>
  <si>
    <t>рішення ВК ПМР, ф.85-к, статистична звітність 76-РВК, ЗНЗ 2</t>
  </si>
  <si>
    <t>статистична звітність 76-РВК, ЗНЗ 2</t>
  </si>
  <si>
    <t>рішення ВК ПМР, статистична звітність 76-РВК</t>
  </si>
  <si>
    <t>Конституція України (Закон від 28.06.1996 №254/96 зі змінами), Бюджетний кодекс України (Закон від 08.07.2010р.№2456-VI зі змінами, Закон України "Про Державний бюджет України на 2020 рік" від 14.11.2019р. №294-IХ, Закон України "Про освіту" від 05.09.2017р. №2145-VIII,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(зі змінами), Рішення двадцять дев'ятої сесії Полтавської міської ради сьомого скликання від 20.12.2019 року "Про міський  бюджет на 2020 рік (зі змінами), Закон України  "Про дошкільну освіту" від 11.07.2001р. №2628-ІІІ (зі змінами), Комплексана програма розвитку освітньої галузі м. Полтави на 2019-2020 р.р.</t>
  </si>
  <si>
    <t>Конституція України (Закон від 28.06.1996 №254/96 зі змінами), Бюджетний кодекс України (Закон від 08.07.2010р. №2456-VI) змінами, Закон України про Державний бюджет України на 2020 рік" від 14.11.2019р. №294-IХ, Закон України "Про освіту" від 5.09.2017р. № 2145-VIII,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(зі змінами), Закон України "Про дошкільну освіту" від 11.07.2001р. №2628-ІІІ зі змінами,  Закон України про загальну середню освіту" від 13.05.1999 р. №651-ХІV зі змінами, Закон України "Про охорону дитинства" від 26.04.2001р. №2402-ІІІ зі змінами, Закон України №375-VI від 04.09.2008р. "Про оздоровлення  та відпочинок дітей" зі  змінами, Закон України №966-IV від 19.06.2003 року "Про соціальні послуги"( зі змінами), Постанова КМУ від 04.04.2018р. № 237 "Деякі питання надання освітньої субвенції з державного бюджету місцевим бюджетам на забезпечення якісної, сучасної та доступної загальної середньої освіти "Нова українська школа", Рішення двадцять дев'ятої сесії Полтавської міської ради сьомого скликання "Про міський бюджет на 2020 рік" від 20.12.2019р. (зі змінами), Комплексана програма розвитку освітньої галузі м. Полтави на 2019-2020р., Міська програма оздоровлення та відпочинку дітей м. Полтава на 2019-2021 роки</t>
  </si>
  <si>
    <t>Конституція України (Закон від 28.06.1996 №254/96 зі змінами), Бюджетний кодекс України (Закон від 08.07.2010р.№2456-VI зі змінами, Закон України "Про Державний бюджет України на 2020 рік" від 14.11.2019р.№294-IХ, Закон України "Про освіту" від 5.09.2017р.№ 2145-VIII, Закон України "Про місцеве самоврядування в Україні" від 21.05.1997р. №280/97-ВР зі змінами, Наказ Міністерства фінансів України "Про деякіпитання запровадження програмно-цільового методу складання та виконання місцевих бюджетів" від 26.08.2014р. №836 (зі змінами), Рішення двадцять дев'ятої сесії Полтавської міської ради сьомого скликання  від 20.12.2019р. "Про міський бюджет на 2020 рік" (зі змінами), Закон України "Про  загальну середню освіту" від 13.05.1999 р. №651-ХІV зі змінами, Закон України  "Про дошкільну освіту" від 11.07.2001р. №2628-ІІІ зі змінами, Комплексана програма розвитку освітньої галузі м. Полтави на 2019-2020р.</t>
  </si>
  <si>
    <t>Конституція України (Закон від 28.06.1996 №254/96 зі змінами), Бюджетний кодекс України (Закон від 08.07.2010р. №2456-VI змінами, Закон України про Державний бюджет України на 2020 рік" від 14.11.2019р. №294-IХ, Закон України "Про освіту" від 05.09.2017р. №2145-VIII,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№836(зі змінами), Рішення двадцять дев'ятої сесії Полтавської міської ради сьомого скликання від 20.12.2019 року "Про міський бюджет на 2020 рік" (зі змінами), Закон України "Про бухгалтерський облік та  фінансову звітність в Україні" від 16.07.1999р. №996-XIV, Закон України про загальну середню освіту" від 13.05.1999 р. №651-ХІV зі змінами, Закон України "Про дошкільну освіту"від 11.07.2001р. №2628-ІІІ, Закон України про позашкільну освіту" від 22.06.2000р. №1841-ІІІ зі змінами, Національна стратегія розвитку освіти в Україні на період до 2021 року, Концепція профільного навчання в старшій школі</t>
  </si>
  <si>
    <t>Завдання 4. Забезпечення реалізації проектів  в рамках міської цільової програми "Партиципаторне бюджетування (бюджет участі) у м. Полтаві на 2016-2020 роки"</t>
  </si>
  <si>
    <t>4.2</t>
  </si>
  <si>
    <t>4.3</t>
  </si>
  <si>
    <t>4.4</t>
  </si>
  <si>
    <t>4.1</t>
  </si>
  <si>
    <t>Конституція України (Закон від 28.06.1996 №254/96 зі змінами), Бюджетний кодекс України (Закон від 08.07.2010р.№2456-VI змінами, Закон України "Про Державний бюджет України на 2020 рік" від 14.11.2019р. №294-IХ, Закон України "Про освіту" від 05.09.2017р. №2145-VIII,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(зі змінами), Рішення двадцять дев'ятої сесії Полтавської міської ради сьомого скликання від 20.12.2019р. "Про міський бюджет на 2020 рік" (зі змінами), Закон України "Про загальну середню освіту" від 13.05.1999 р. №651-ХІV зі змінами, Закон України "Про охорону дитинства" від 26.04.2001р. №2402-ІІІ зі змінами, Закон України №375-VI від 04.09.2008р."Про оздоровлення та відпочинок дітей" зі змінами, Закон України №966-IV від 19.06.2003 року "Про соціальні послуги"( зі змінами), Постанова КМУ від 04.04.2018р. № 237 "Деякі питання надання освітньої субвенції з державного бюджету місцевим бюджетам на забезпечення якісної, сучасної та доступної загальної середньої освіти "Нова українська школа", Комплексана програма розвитку освітньої галузі м. Полтави на 2019-2020р., Міська програма оздоровлення та відпочинку дітей м. Полтава на 2019-2021 роки, Програма "Партиципаторне бюджетування (бюджет участі) у м. Полтаві на 2016-2020 роки"</t>
  </si>
  <si>
    <t>Забезпечення реалізації проектів  в рамках міської цільової програми "Партиципаторне бюджетування (бюджет участі) у м. Полтаві на 2016-2020 роки"</t>
  </si>
  <si>
    <t xml:space="preserve">                                                                                                                                (підпис)                         (ініціали та прізвище)            </t>
  </si>
  <si>
    <t xml:space="preserve">                                                                                                                            (підпис)                              (ініціали та прізвище)            </t>
  </si>
  <si>
    <t xml:space="preserve">                                                                                                                             (підпис)                              (ініціали та прізвище)            </t>
  </si>
  <si>
    <t xml:space="preserve">                                                                                                                                                                             (підпис)                                      (ініціали та прізвище)            </t>
  </si>
  <si>
    <t xml:space="preserve">                                                                                                                              (підпис)                             (ініціали та прізвище)            </t>
  </si>
  <si>
    <t>забезпечення централізованого господарського обслуговування. Здійснення ресурсного забезпечення освітнього процесу в закладах загальної середньої освіти, забезпечення поглибленого вивчення окремих предметів інваріантної та варіативної складових освітніх програм</t>
  </si>
  <si>
    <t>Забезпечити  складання і надання  кошторисної, звітної, фінансової документації, фінанасування  установ освіти згідно з затвердженими кошторисами, надання якісних послуг з централізованого господарського обслуговування. Здійснювати ресурсне забезпечення освітнього процесу в закладах загальної середньої освіти, забезпечити поглиблене вивчення окремих предметів інваріантної та варіативної складових освітніх програм</t>
  </si>
  <si>
    <t>Забезпечити складання і надання  кошторисної, звітної, фінансової документації, фінанасування  установ освіти згідно з затвердженими кошторисами, надання якісних послуг з централізованого господарського обслуговування. Здійснювати ресурсне забезпечення освітнього процесу в закладах загальної середньої освіти, забезпечити поглиблене вивчення окремих предметів інваріантної та варіативної складових освітніх програм</t>
  </si>
  <si>
    <t>Рівність умов кожної людини для повної реалізації її здібностей, таланту, всебічного розвитку</t>
  </si>
  <si>
    <t>Безперервність і різноманітність освіти. Науковий, світський характер освіти</t>
  </si>
  <si>
    <t>Заступник начальника Управління освіти і науки Полтавської міської ради з питань життєдіяльності закладів освіти - начальник відділу матеріального забезпечення</t>
  </si>
  <si>
    <t>О.В. Кривень</t>
  </si>
  <si>
    <t>Управління освіти і науки Полтавської міської ради</t>
  </si>
  <si>
    <t>Обсяг бюджетних призначень/бюджетних асигнувань 263 771 406,00 гривень, у тому числі загального фонду 234 960 786,00 гривень та спеціального фонду 28 810 620,00 гривень</t>
  </si>
  <si>
    <t>Обсяг бюджетних призначень/бюджетних асигнувань 645 032 956,52 гривень, у тому числі загального фонду 612 713 600,65 гривень та спеціального фонду 32 319 355,87 гривень</t>
  </si>
  <si>
    <t>Обсяг бюджетних призначень/бюджетних асигнувань 29 161 253,00 гривень, у тому числі загального фонду 28 519 853,00 гривень та спеціального фонду 641 400,00 гривень</t>
  </si>
  <si>
    <t>Обсяг бюджетних призначень/бюджетних асигнувань 14 110 140,00 гривень, у тому числі загального фонду 13 110 140,00 гривень та спеціального фонду 1 000 000,00 гривень</t>
  </si>
  <si>
    <t>Обсяг бюджетних призначень/бюджетних асигнувань 18 246 800,00 гривень, у тому числі загального фонду 15 984 370,00 гривень та спеціального фонду 2 262 430,00 гривень</t>
  </si>
  <si>
    <r>
      <t>18 листопада 2020 року №</t>
    </r>
    <r>
      <rPr>
        <b/>
        <u val="single"/>
        <sz val="14"/>
        <color indexed="8"/>
        <rFont val="Times New Roman"/>
        <family val="1"/>
      </rPr>
      <t xml:space="preserve"> </t>
    </r>
    <r>
      <rPr>
        <sz val="14"/>
        <color indexed="8"/>
        <rFont val="Times New Roman"/>
        <family val="1"/>
      </rPr>
      <t>741</t>
    </r>
  </si>
  <si>
    <t>18.11.2020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</si>
</sst>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
    <numFmt numFmtId="210" formatCode="#,##0.00\ _₽"/>
    <numFmt numFmtId="211" formatCode="0.000000"/>
    <numFmt numFmtId="212" formatCode="0.00000"/>
    <numFmt numFmtId="213" formatCode="0.0000"/>
    <numFmt numFmtId="214" formatCode="0.000"/>
    <numFmt numFmtId="215" formatCode="[$-FC19]d\ mmmm\ yyyy\ &quot;г.&quot;"/>
    <numFmt numFmtId="216" formatCode="0.000000000"/>
    <numFmt numFmtId="217" formatCode="0.0000000000"/>
    <numFmt numFmtId="218" formatCode="0.00000000"/>
    <numFmt numFmtId="219" formatCode="0.0000000"/>
    <numFmt numFmtId="220" formatCode="0E+00"/>
    <numFmt numFmtId="221" formatCode="#,##0.000"/>
    <numFmt numFmtId="222" formatCode="#,##0.0000"/>
  </numFmts>
  <fonts count="99">
    <font>
      <sz val="10"/>
      <name val="Arial"/>
      <family val="0"/>
    </font>
    <font>
      <sz val="14"/>
      <name val="Times New Roman"/>
      <family val="1"/>
    </font>
    <font>
      <b/>
      <sz val="14"/>
      <name val="Times New Roman"/>
      <family val="1"/>
    </font>
    <font>
      <sz val="10"/>
      <name val="Times New Roman"/>
      <family val="1"/>
    </font>
    <font>
      <u val="single"/>
      <sz val="14"/>
      <name val="Times New Roman"/>
      <family val="1"/>
    </font>
    <font>
      <b/>
      <u val="single"/>
      <sz val="14"/>
      <name val="Times New Roman"/>
      <family val="1"/>
    </font>
    <font>
      <sz val="9"/>
      <name val="Times New Roman"/>
      <family val="1"/>
    </font>
    <font>
      <sz val="9"/>
      <color indexed="8"/>
      <name val="Times New Roman"/>
      <family val="1"/>
    </font>
    <font>
      <b/>
      <sz val="9"/>
      <name val="Times New Roman"/>
      <family val="1"/>
    </font>
    <font>
      <sz val="10"/>
      <name val="Arial Cyr"/>
      <family val="0"/>
    </font>
    <font>
      <b/>
      <sz val="11"/>
      <name val="Times New Roman"/>
      <family val="1"/>
    </font>
    <font>
      <b/>
      <u val="single"/>
      <sz val="14"/>
      <color indexed="8"/>
      <name val="Times New Roman"/>
      <family val="1"/>
    </font>
    <font>
      <sz val="10"/>
      <color indexed="8"/>
      <name val="Times New Roman"/>
      <family val="1"/>
    </font>
    <font>
      <b/>
      <sz val="10"/>
      <color indexed="8"/>
      <name val="Times New Roman"/>
      <family val="1"/>
    </font>
    <font>
      <b/>
      <sz val="9.5"/>
      <color indexed="8"/>
      <name val="Times New Roman"/>
      <family val="1"/>
    </font>
    <font>
      <sz val="9.5"/>
      <name val="Times New Roman"/>
      <family val="1"/>
    </font>
    <font>
      <sz val="9.5"/>
      <color indexed="8"/>
      <name val="Times New Roman"/>
      <family val="1"/>
    </font>
    <font>
      <sz val="11"/>
      <name val="Times New Roman"/>
      <family val="1"/>
    </font>
    <font>
      <sz val="11"/>
      <name val="Arial"/>
      <family val="2"/>
    </font>
    <font>
      <b/>
      <sz val="16"/>
      <name val="Times New Roman"/>
      <family val="1"/>
    </font>
    <font>
      <sz val="16"/>
      <name val="Times New Roman"/>
      <family val="1"/>
    </font>
    <font>
      <b/>
      <sz val="16"/>
      <name val="Arial"/>
      <family val="2"/>
    </font>
    <font>
      <b/>
      <sz val="9"/>
      <color indexed="8"/>
      <name val="Times New Roman"/>
      <family val="1"/>
    </font>
    <font>
      <sz val="8"/>
      <color indexed="8"/>
      <name val="Times New Roman"/>
      <family val="1"/>
    </font>
    <font>
      <b/>
      <sz val="8"/>
      <color indexed="8"/>
      <name val="Times New Roman"/>
      <family val="1"/>
    </font>
    <font>
      <sz val="8"/>
      <name val="Times New Roman"/>
      <family val="1"/>
    </font>
    <font>
      <b/>
      <sz val="8"/>
      <name val="Times New Roman"/>
      <family val="1"/>
    </font>
    <font>
      <sz val="12"/>
      <name val="Times New Roman"/>
      <family val="1"/>
    </font>
    <font>
      <sz val="14"/>
      <color indexed="8"/>
      <name val="Times New Roman"/>
      <family val="1"/>
    </font>
    <font>
      <u val="single"/>
      <sz val="14"/>
      <color indexed="8"/>
      <name val="Times New Roman"/>
      <family val="1"/>
    </font>
    <font>
      <b/>
      <u val="single"/>
      <sz val="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9"/>
      <color indexed="10"/>
      <name val="Times New Roman"/>
      <family val="1"/>
    </font>
    <font>
      <b/>
      <sz val="16"/>
      <color indexed="8"/>
      <name val="Times New Roman"/>
      <family val="1"/>
    </font>
    <font>
      <sz val="10"/>
      <color indexed="10"/>
      <name val="Times New Roman"/>
      <family val="1"/>
    </font>
    <font>
      <sz val="6"/>
      <color indexed="8"/>
      <name val="Times New Roman"/>
      <family val="1"/>
    </font>
    <font>
      <sz val="8"/>
      <color indexed="10"/>
      <name val="Times New Roman"/>
      <family val="1"/>
    </font>
    <font>
      <b/>
      <sz val="11"/>
      <color indexed="8"/>
      <name val="Times New Roman"/>
      <family val="1"/>
    </font>
    <font>
      <b/>
      <sz val="12"/>
      <color indexed="8"/>
      <name val="Times New Roman"/>
      <family val="1"/>
    </font>
    <font>
      <b/>
      <sz val="18"/>
      <color indexed="8"/>
      <name val="Times New Roman"/>
      <family val="1"/>
    </font>
    <font>
      <sz val="7"/>
      <color indexed="8"/>
      <name val="Times New Roman"/>
      <family val="1"/>
    </font>
    <font>
      <u val="single"/>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
      <sz val="8"/>
      <color theme="1"/>
      <name val="Times New Roman"/>
      <family val="1"/>
    </font>
    <font>
      <sz val="10"/>
      <color theme="1"/>
      <name val="Times New Roman"/>
      <family val="1"/>
    </font>
    <font>
      <sz val="9"/>
      <color rgb="FFFF0000"/>
      <name val="Times New Roman"/>
      <family val="1"/>
    </font>
    <font>
      <b/>
      <sz val="16"/>
      <color theme="1"/>
      <name val="Times New Roman"/>
      <family val="1"/>
    </font>
    <font>
      <sz val="10"/>
      <color rgb="FFFF0000"/>
      <name val="Times New Roman"/>
      <family val="1"/>
    </font>
    <font>
      <sz val="6"/>
      <color theme="1"/>
      <name val="Times New Roman"/>
      <family val="1"/>
    </font>
    <font>
      <sz val="9"/>
      <color theme="1"/>
      <name val="Times New Roman"/>
      <family val="1"/>
    </font>
    <font>
      <sz val="8"/>
      <color rgb="FFFF0000"/>
      <name val="Times New Roman"/>
      <family val="1"/>
    </font>
    <font>
      <b/>
      <sz val="11"/>
      <color theme="1"/>
      <name val="Times New Roman"/>
      <family val="1"/>
    </font>
    <font>
      <b/>
      <sz val="12"/>
      <color theme="1"/>
      <name val="Times New Roman"/>
      <family val="1"/>
    </font>
    <font>
      <b/>
      <sz val="18"/>
      <color theme="1"/>
      <name val="Times New Roman"/>
      <family val="1"/>
    </font>
    <font>
      <u val="single"/>
      <sz val="14"/>
      <color theme="1"/>
      <name val="Times New Roman"/>
      <family val="1"/>
    </font>
    <font>
      <sz val="7"/>
      <color theme="1"/>
      <name val="Times New Roman"/>
      <family val="1"/>
    </font>
    <font>
      <u val="single"/>
      <sz val="11"/>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style="medium"/>
      <right style="medium"/>
      <top/>
      <bottom style="medium"/>
    </border>
    <border>
      <left/>
      <right style="medium"/>
      <top/>
      <bottom style="medium"/>
    </border>
    <border>
      <left>
        <color indexed="63"/>
      </left>
      <right>
        <color indexed="63"/>
      </right>
      <top>
        <color indexed="63"/>
      </top>
      <bottom style="thin"/>
    </border>
    <border>
      <left style="medium"/>
      <right style="medium"/>
      <top style="medium"/>
      <bottom/>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right style="medium"/>
      <top style="medium"/>
      <bottom style="medium"/>
    </border>
    <border>
      <left style="medium"/>
      <right/>
      <top/>
      <bottom style="medium"/>
    </border>
    <border>
      <left style="medium"/>
      <right style="medium"/>
      <top/>
      <bottom>
        <color indexed="63"/>
      </bottom>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bottom style="medium"/>
    </border>
    <border>
      <left style="medium"/>
      <right/>
      <top style="medium"/>
      <bottom/>
    </border>
    <border>
      <left/>
      <right style="medium"/>
      <top style="medium"/>
      <bottom/>
    </border>
    <border>
      <left/>
      <right/>
      <top style="medium"/>
      <bottom style="medium"/>
    </border>
    <border>
      <left style="medium"/>
      <right/>
      <top/>
      <bottom>
        <color indexed="63"/>
      </bottom>
    </border>
    <border>
      <left/>
      <right style="medium"/>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9" fillId="0" borderId="0">
      <alignment/>
      <protection/>
    </xf>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1" fillId="32" borderId="0" applyNumberFormat="0" applyBorder="0" applyAlignment="0" applyProtection="0"/>
  </cellStyleXfs>
  <cellXfs count="294">
    <xf numFmtId="0" fontId="0" fillId="0" borderId="0" xfId="0" applyAlignment="1">
      <alignment/>
    </xf>
    <xf numFmtId="0" fontId="2" fillId="0" borderId="0" xfId="0" applyFont="1" applyFill="1" applyBorder="1" applyAlignment="1">
      <alignment horizontal="left" vertical="top"/>
    </xf>
    <xf numFmtId="0" fontId="13" fillId="0" borderId="10"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Border="1" applyAlignment="1">
      <alignment vertical="top"/>
    </xf>
    <xf numFmtId="0" fontId="1" fillId="0" borderId="0" xfId="0" applyFont="1" applyFill="1" applyBorder="1" applyAlignment="1">
      <alignment/>
    </xf>
    <xf numFmtId="0" fontId="2" fillId="0" borderId="0" xfId="0" applyFont="1" applyFill="1" applyBorder="1" applyAlignment="1">
      <alignment/>
    </xf>
    <xf numFmtId="49" fontId="5" fillId="0" borderId="0" xfId="0" applyNumberFormat="1" applyFont="1" applyFill="1" applyAlignment="1">
      <alignment horizontal="center"/>
    </xf>
    <xf numFmtId="0" fontId="5" fillId="0" borderId="0" xfId="0" applyFont="1" applyFill="1" applyAlignment="1">
      <alignment horizontal="center"/>
    </xf>
    <xf numFmtId="0" fontId="1" fillId="0" borderId="0" xfId="0" applyFont="1" applyFill="1" applyAlignment="1">
      <alignment horizontal="center"/>
    </xf>
    <xf numFmtId="0" fontId="2"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0" fontId="5" fillId="0" borderId="0" xfId="0" applyFont="1" applyFill="1" applyBorder="1" applyAlignment="1">
      <alignment horizontal="center"/>
    </xf>
    <xf numFmtId="0" fontId="0" fillId="0" borderId="0" xfId="0" applyFill="1" applyAlignment="1">
      <alignment horizontal="left" vertical="center" wrapText="1"/>
    </xf>
    <xf numFmtId="0" fontId="82" fillId="0" borderId="11"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horizontal="center" vertical="center" wrapText="1"/>
    </xf>
    <xf numFmtId="0" fontId="82" fillId="0" borderId="12" xfId="0" applyFont="1" applyFill="1" applyBorder="1" applyAlignment="1">
      <alignment horizontal="left" vertical="center" wrapText="1"/>
    </xf>
    <xf numFmtId="0" fontId="82" fillId="0" borderId="0" xfId="0" applyFont="1" applyFill="1" applyBorder="1" applyAlignment="1">
      <alignment vertical="center" wrapText="1"/>
    </xf>
    <xf numFmtId="0" fontId="83" fillId="0" borderId="0" xfId="0" applyFont="1" applyFill="1" applyAlignment="1">
      <alignment vertical="center" wrapText="1"/>
    </xf>
    <xf numFmtId="0" fontId="82" fillId="0" borderId="11" xfId="0" applyFont="1" applyFill="1" applyBorder="1" applyAlignment="1">
      <alignment horizontal="center" vertical="center" wrapText="1"/>
    </xf>
    <xf numFmtId="4" fontId="82" fillId="0" borderId="13" xfId="0" applyNumberFormat="1" applyFont="1" applyFill="1" applyBorder="1" applyAlignment="1">
      <alignment horizontal="center" vertical="center" wrapText="1"/>
    </xf>
    <xf numFmtId="4" fontId="82"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9" fillId="0" borderId="0" xfId="0" applyFont="1" applyFill="1" applyAlignment="1">
      <alignment horizontal="center" vertical="center" wrapText="1"/>
    </xf>
    <xf numFmtId="203" fontId="84" fillId="0" borderId="13" xfId="61" applyFont="1" applyFill="1" applyBorder="1" applyAlignment="1">
      <alignment horizontal="center" vertical="center" wrapText="1"/>
    </xf>
    <xf numFmtId="4" fontId="84" fillId="0" borderId="13" xfId="0" applyNumberFormat="1" applyFont="1" applyFill="1" applyBorder="1" applyAlignment="1">
      <alignment horizontal="right" vertical="center" wrapText="1"/>
    </xf>
    <xf numFmtId="3" fontId="7"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6" fillId="0" borderId="0" xfId="0" applyFont="1" applyFill="1" applyAlignment="1">
      <alignment horizontal="center" vertical="center" wrapText="1"/>
    </xf>
    <xf numFmtId="4" fontId="17" fillId="0" borderId="11" xfId="0" applyNumberFormat="1" applyFont="1" applyFill="1" applyBorder="1" applyAlignment="1">
      <alignment horizontal="center" vertical="center" wrapText="1"/>
    </xf>
    <xf numFmtId="2" fontId="8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85" fillId="0" borderId="0" xfId="0" applyFont="1" applyFill="1" applyBorder="1" applyAlignment="1">
      <alignment horizontal="center" vertical="center" wrapText="1"/>
    </xf>
    <xf numFmtId="4" fontId="82" fillId="0" borderId="0" xfId="0" applyNumberFormat="1" applyFont="1" applyFill="1" applyBorder="1" applyAlignment="1">
      <alignment horizontal="center" vertical="center" wrapText="1"/>
    </xf>
    <xf numFmtId="0" fontId="82" fillId="0" borderId="12" xfId="0" applyFont="1" applyFill="1" applyBorder="1" applyAlignment="1">
      <alignment horizontal="center" vertical="center" wrapText="1"/>
    </xf>
    <xf numFmtId="4" fontId="82" fillId="0" borderId="12" xfId="0" applyNumberFormat="1" applyFont="1" applyFill="1" applyBorder="1" applyAlignment="1">
      <alignment horizontal="center" vertical="center" wrapText="1"/>
    </xf>
    <xf numFmtId="0" fontId="82" fillId="0" borderId="0" xfId="0" applyFont="1" applyFill="1" applyBorder="1" applyAlignment="1">
      <alignment horizontal="right" vertical="center" wrapText="1"/>
    </xf>
    <xf numFmtId="0" fontId="3" fillId="0" borderId="0" xfId="0" applyFont="1" applyFill="1" applyAlignment="1">
      <alignment/>
    </xf>
    <xf numFmtId="4" fontId="17" fillId="0" borderId="13" xfId="0" applyNumberFormat="1"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3" fillId="0" borderId="0" xfId="0" applyFont="1" applyFill="1" applyBorder="1" applyAlignment="1">
      <alignment/>
    </xf>
    <xf numFmtId="0" fontId="2" fillId="0" borderId="0" xfId="0" applyFont="1" applyFill="1" applyBorder="1" applyAlignment="1">
      <alignment/>
    </xf>
    <xf numFmtId="0" fontId="5" fillId="0" borderId="0" xfId="0" applyFont="1" applyFill="1" applyAlignment="1">
      <alignment/>
    </xf>
    <xf numFmtId="0" fontId="2" fillId="0" borderId="0" xfId="0" applyFont="1" applyFill="1" applyAlignment="1">
      <alignment/>
    </xf>
    <xf numFmtId="0" fontId="1" fillId="0" borderId="10" xfId="0" applyFont="1" applyFill="1" applyBorder="1" applyAlignment="1">
      <alignment horizontal="center"/>
    </xf>
    <xf numFmtId="0" fontId="27" fillId="0" borderId="10" xfId="0" applyFont="1" applyFill="1" applyBorder="1" applyAlignment="1">
      <alignment horizontal="center"/>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4" fillId="0" borderId="10" xfId="0" applyFont="1" applyFill="1" applyBorder="1" applyAlignment="1">
      <alignment horizontal="center" vertical="center" wrapText="1"/>
    </xf>
    <xf numFmtId="0" fontId="82" fillId="0" borderId="0" xfId="0" applyFont="1" applyFill="1" applyAlignment="1">
      <alignment wrapText="1"/>
    </xf>
    <xf numFmtId="0" fontId="82" fillId="0" borderId="14" xfId="0" applyFont="1" applyFill="1" applyBorder="1" applyAlignment="1">
      <alignment wrapText="1"/>
    </xf>
    <xf numFmtId="0" fontId="17" fillId="0" borderId="0" xfId="0" applyFont="1" applyFill="1" applyAlignment="1">
      <alignment horizontal="center" vertical="center" wrapText="1"/>
    </xf>
    <xf numFmtId="0" fontId="0" fillId="0" borderId="0" xfId="0" applyFill="1" applyAlignment="1">
      <alignment/>
    </xf>
    <xf numFmtId="0" fontId="21" fillId="0" borderId="0" xfId="0" applyFont="1" applyFill="1" applyAlignment="1">
      <alignment/>
    </xf>
    <xf numFmtId="0" fontId="21" fillId="0" borderId="0" xfId="0" applyFont="1" applyFill="1" applyAlignment="1">
      <alignment horizontal="left" wrapText="1"/>
    </xf>
    <xf numFmtId="0" fontId="5" fillId="0" borderId="0" xfId="0" applyFont="1" applyFill="1" applyBorder="1" applyAlignment="1">
      <alignment vertical="top"/>
    </xf>
    <xf numFmtId="0" fontId="2" fillId="0" borderId="0" xfId="0" applyFont="1" applyFill="1" applyAlignment="1">
      <alignment horizontal="left"/>
    </xf>
    <xf numFmtId="0" fontId="17" fillId="0" borderId="10" xfId="0" applyFont="1" applyFill="1" applyBorder="1" applyAlignment="1">
      <alignment horizontal="center"/>
    </xf>
    <xf numFmtId="4" fontId="13" fillId="0" borderId="10" xfId="0" applyNumberFormat="1" applyFont="1" applyFill="1" applyBorder="1" applyAlignment="1">
      <alignment horizontal="center" vertical="center" wrapText="1"/>
    </xf>
    <xf numFmtId="0" fontId="83" fillId="0" borderId="0" xfId="0" applyFont="1" applyFill="1" applyAlignment="1">
      <alignment wrapText="1"/>
    </xf>
    <xf numFmtId="0" fontId="87" fillId="0" borderId="0" xfId="0" applyFont="1" applyFill="1" applyAlignment="1">
      <alignment wrapText="1"/>
    </xf>
    <xf numFmtId="0" fontId="0" fillId="0" borderId="0" xfId="0" applyFill="1" applyAlignment="1">
      <alignment horizontal="left" wrapText="1"/>
    </xf>
    <xf numFmtId="2" fontId="12" fillId="0" borderId="10" xfId="0" applyNumberFormat="1"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xf>
    <xf numFmtId="0" fontId="1" fillId="0" borderId="0" xfId="0" applyFont="1" applyFill="1" applyAlignment="1">
      <alignment wrapText="1"/>
    </xf>
    <xf numFmtId="0" fontId="17" fillId="0" borderId="0" xfId="0" applyFont="1" applyFill="1" applyBorder="1" applyAlignment="1">
      <alignment horizontal="left" vertical="top"/>
    </xf>
    <xf numFmtId="0" fontId="85" fillId="0" borderId="15"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4" fontId="88" fillId="0" borderId="10" xfId="0" applyNumberFormat="1" applyFont="1" applyFill="1" applyBorder="1" applyAlignment="1">
      <alignment horizontal="center" vertical="center" wrapText="1"/>
    </xf>
    <xf numFmtId="0" fontId="88" fillId="0" borderId="10" xfId="0" applyFont="1" applyFill="1" applyBorder="1" applyAlignment="1">
      <alignment horizontal="center" vertical="center" wrapText="1"/>
    </xf>
    <xf numFmtId="0" fontId="6" fillId="0" borderId="0" xfId="0" applyFont="1" applyFill="1" applyAlignment="1">
      <alignment vertical="center" wrapText="1"/>
    </xf>
    <xf numFmtId="0" fontId="85" fillId="0" borderId="0" xfId="0" applyFont="1" applyFill="1" applyAlignment="1">
      <alignment wrapText="1"/>
    </xf>
    <xf numFmtId="2" fontId="7" fillId="0" borderId="10" xfId="0" applyNumberFormat="1" applyFont="1" applyFill="1" applyBorder="1" applyAlignment="1">
      <alignment horizontal="center" vertical="center" wrapText="1"/>
    </xf>
    <xf numFmtId="0" fontId="86" fillId="0" borderId="10" xfId="0" applyFont="1" applyFill="1" applyBorder="1" applyAlignment="1">
      <alignment horizontal="center" vertical="center" wrapText="1"/>
    </xf>
    <xf numFmtId="0" fontId="27" fillId="0" borderId="0" xfId="0" applyFont="1" applyFill="1" applyAlignment="1">
      <alignment wrapText="1"/>
    </xf>
    <xf numFmtId="0" fontId="17" fillId="0" borderId="0" xfId="0" applyFont="1" applyFill="1" applyAlignment="1">
      <alignment wrapText="1"/>
    </xf>
    <xf numFmtId="0" fontId="3" fillId="0" borderId="0" xfId="0" applyFont="1" applyFill="1" applyAlignment="1">
      <alignment wrapText="1"/>
    </xf>
    <xf numFmtId="0" fontId="17" fillId="0" borderId="0" xfId="0" applyFont="1" applyFill="1" applyAlignment="1">
      <alignment vertical="top" wrapText="1"/>
    </xf>
    <xf numFmtId="0" fontId="1" fillId="0" borderId="0" xfId="0" applyFont="1" applyFill="1" applyBorder="1" applyAlignment="1">
      <alignment wrapText="1"/>
    </xf>
    <xf numFmtId="0" fontId="5" fillId="0" borderId="0" xfId="0" applyFont="1" applyFill="1" applyAlignment="1">
      <alignment horizontal="left" vertical="top"/>
    </xf>
    <xf numFmtId="49" fontId="5" fillId="0" borderId="0" xfId="0" applyNumberFormat="1" applyFont="1" applyFill="1" applyAlignment="1">
      <alignment/>
    </xf>
    <xf numFmtId="0" fontId="5" fillId="0" borderId="0" xfId="0" applyFont="1" applyFill="1" applyBorder="1" applyAlignment="1">
      <alignment horizontal="left" wrapText="1"/>
    </xf>
    <xf numFmtId="0" fontId="8"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xf>
    <xf numFmtId="0" fontId="6" fillId="0" borderId="0" xfId="0" applyFont="1" applyFill="1" applyAlignment="1">
      <alignment/>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27" fillId="0" borderId="0" xfId="0" applyFont="1" applyFill="1" applyBorder="1" applyAlignment="1">
      <alignment horizontal="center"/>
    </xf>
    <xf numFmtId="0" fontId="27" fillId="0" borderId="0" xfId="0" applyFont="1" applyFill="1" applyBorder="1" applyAlignment="1">
      <alignment horizontal="center" wrapText="1"/>
    </xf>
    <xf numFmtId="0" fontId="2" fillId="0" borderId="0" xfId="0" applyFont="1" applyFill="1" applyAlignment="1">
      <alignment vertical="top"/>
    </xf>
    <xf numFmtId="0" fontId="89" fillId="0" borderId="0" xfId="0" applyFont="1" applyFill="1" applyAlignment="1">
      <alignment horizontal="left" vertical="top"/>
    </xf>
    <xf numFmtId="0" fontId="84" fillId="0" borderId="0" xfId="0" applyFont="1" applyFill="1" applyAlignment="1">
      <alignment wrapText="1"/>
    </xf>
    <xf numFmtId="4" fontId="86" fillId="0" borderId="10" xfId="0" applyNumberFormat="1" applyFont="1" applyFill="1" applyBorder="1" applyAlignment="1">
      <alignment horizontal="center" vertical="center" wrapText="1"/>
    </xf>
    <xf numFmtId="3" fontId="86" fillId="33" borderId="10" xfId="0" applyNumberFormat="1" applyFont="1" applyFill="1" applyBorder="1" applyAlignment="1">
      <alignment horizontal="center" vertical="center" wrapText="1"/>
    </xf>
    <xf numFmtId="0" fontId="90" fillId="0" borderId="0" xfId="0" applyFont="1" applyFill="1" applyAlignment="1">
      <alignment horizontal="center" vertical="center" wrapText="1"/>
    </xf>
    <xf numFmtId="0" fontId="90"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90" fillId="0" borderId="0" xfId="0" applyFont="1" applyFill="1" applyAlignment="1">
      <alignment wrapText="1"/>
    </xf>
    <xf numFmtId="0" fontId="31" fillId="0" borderId="0" xfId="0" applyFont="1" applyAlignment="1">
      <alignment/>
    </xf>
    <xf numFmtId="0" fontId="6" fillId="12" borderId="10" xfId="0" applyFont="1" applyFill="1" applyBorder="1" applyAlignment="1">
      <alignment horizontal="center" vertical="center" wrapText="1"/>
    </xf>
    <xf numFmtId="0" fontId="90" fillId="12"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204" fontId="6" fillId="0" borderId="10" xfId="0" applyNumberFormat="1" applyFont="1" applyFill="1" applyBorder="1" applyAlignment="1">
      <alignment horizontal="center" vertical="center" wrapText="1"/>
    </xf>
    <xf numFmtId="204" fontId="90" fillId="0" borderId="10"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0" fontId="2" fillId="0" borderId="14" xfId="0" applyFont="1" applyFill="1" applyBorder="1" applyAlignment="1">
      <alignment horizontal="left"/>
    </xf>
    <xf numFmtId="0" fontId="1" fillId="0" borderId="0" xfId="0" applyFont="1" applyFill="1" applyAlignment="1">
      <alignment/>
    </xf>
    <xf numFmtId="0" fontId="4" fillId="0" borderId="0" xfId="0" applyFont="1" applyFill="1" applyBorder="1" applyAlignment="1">
      <alignment vertical="top"/>
    </xf>
    <xf numFmtId="49" fontId="23" fillId="0" borderId="10"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2" fontId="91" fillId="0" borderId="10" xfId="0" applyNumberFormat="1" applyFont="1" applyFill="1" applyBorder="1" applyAlignment="1">
      <alignment horizontal="center" vertical="center" wrapText="1"/>
    </xf>
    <xf numFmtId="0" fontId="91" fillId="0" borderId="10" xfId="0"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214" fontId="25"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4" fontId="91"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24" fillId="0" borderId="21" xfId="0" applyFont="1" applyFill="1" applyBorder="1" applyAlignment="1">
      <alignment horizontal="center" vertical="center" wrapText="1"/>
    </xf>
    <xf numFmtId="0" fontId="26" fillId="0" borderId="10" xfId="0" applyFont="1" applyFill="1" applyBorder="1" applyAlignment="1">
      <alignment horizontal="center" vertical="center" wrapText="1"/>
    </xf>
    <xf numFmtId="2" fontId="25" fillId="0" borderId="10" xfId="61" applyNumberFormat="1" applyFont="1" applyFill="1" applyBorder="1" applyAlignment="1">
      <alignment horizontal="center" vertical="center" wrapText="1"/>
    </xf>
    <xf numFmtId="4" fontId="25" fillId="0" borderId="10" xfId="61"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1" fontId="25" fillId="0" borderId="10" xfId="61" applyNumberFormat="1" applyFont="1" applyFill="1" applyBorder="1" applyAlignment="1">
      <alignment horizontal="center" vertical="center" wrapText="1"/>
    </xf>
    <xf numFmtId="0" fontId="85" fillId="0" borderId="22" xfId="0" applyFont="1" applyFill="1" applyBorder="1" applyAlignment="1">
      <alignment horizontal="center" vertical="center" wrapText="1"/>
    </xf>
    <xf numFmtId="0" fontId="82" fillId="0" borderId="23"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5" fillId="0" borderId="0" xfId="0" applyFont="1" applyFill="1" applyAlignment="1">
      <alignment horizontal="center" wrapText="1"/>
    </xf>
    <xf numFmtId="0" fontId="85" fillId="0" borderId="0" xfId="0" applyFont="1" applyFill="1" applyAlignment="1">
      <alignment horizontal="left" wrapText="1"/>
    </xf>
    <xf numFmtId="0" fontId="82" fillId="0" borderId="24" xfId="0" applyFont="1" applyFill="1" applyBorder="1" applyAlignment="1">
      <alignment horizontal="center" vertical="center" wrapText="1"/>
    </xf>
    <xf numFmtId="0" fontId="3" fillId="34" borderId="0" xfId="0" applyFont="1" applyFill="1" applyAlignment="1">
      <alignment/>
    </xf>
    <xf numFmtId="0" fontId="82" fillId="0" borderId="22" xfId="0" applyFont="1" applyFill="1" applyBorder="1" applyAlignment="1">
      <alignment horizontal="center" vertical="center" wrapText="1"/>
    </xf>
    <xf numFmtId="0" fontId="85" fillId="0" borderId="22"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5" fillId="0" borderId="0" xfId="0" applyFont="1" applyFill="1" applyAlignment="1">
      <alignment horizontal="left" wrapText="1"/>
    </xf>
    <xf numFmtId="0" fontId="85" fillId="0" borderId="0" xfId="0" applyFont="1" applyFill="1" applyAlignment="1">
      <alignment horizontal="center" wrapText="1"/>
    </xf>
    <xf numFmtId="0" fontId="1" fillId="0" borderId="0" xfId="0" applyFont="1" applyFill="1" applyBorder="1" applyAlignment="1">
      <alignment horizontal="left" vertical="top"/>
    </xf>
    <xf numFmtId="0" fontId="2" fillId="0" borderId="0" xfId="0" applyFont="1" applyFill="1" applyBorder="1" applyAlignment="1">
      <alignment horizontal="right" vertical="top"/>
    </xf>
    <xf numFmtId="0" fontId="82" fillId="0" borderId="15" xfId="0" applyFont="1" applyFill="1" applyBorder="1" applyAlignment="1">
      <alignment horizontal="center" vertical="center" wrapText="1"/>
    </xf>
    <xf numFmtId="203" fontId="84" fillId="0" borderId="13" xfId="0" applyNumberFormat="1" applyFont="1" applyFill="1" applyBorder="1" applyAlignment="1">
      <alignment horizontal="left" vertical="center" wrapText="1"/>
    </xf>
    <xf numFmtId="0" fontId="15" fillId="0" borderId="10" xfId="0" applyFont="1" applyFill="1" applyBorder="1" applyAlignment="1">
      <alignment horizontal="center" vertical="center" wrapText="1"/>
    </xf>
    <xf numFmtId="0" fontId="18" fillId="0" borderId="0" xfId="0" applyFont="1" applyFill="1" applyAlignment="1">
      <alignment horizontal="left" wrapText="1"/>
    </xf>
    <xf numFmtId="0" fontId="3" fillId="0" borderId="0" xfId="0" applyFont="1" applyFill="1" applyAlignment="1">
      <alignment horizontal="center" vertical="center" wrapText="1"/>
    </xf>
    <xf numFmtId="0" fontId="92" fillId="0" borderId="0" xfId="0" applyFont="1" applyFill="1" applyBorder="1" applyAlignment="1">
      <alignment horizontal="center" wrapText="1"/>
    </xf>
    <xf numFmtId="0" fontId="93" fillId="0" borderId="0" xfId="0" applyFont="1" applyFill="1" applyBorder="1" applyAlignment="1">
      <alignment horizontal="center" wrapText="1"/>
    </xf>
    <xf numFmtId="0" fontId="94" fillId="0" borderId="0" xfId="0" applyFont="1" applyFill="1" applyBorder="1" applyAlignment="1">
      <alignment horizontal="center" wrapText="1"/>
    </xf>
    <xf numFmtId="0" fontId="87" fillId="0" borderId="0" xfId="0" applyFont="1" applyFill="1" applyBorder="1" applyAlignment="1">
      <alignment horizontal="center" wrapText="1"/>
    </xf>
    <xf numFmtId="0" fontId="85" fillId="0" borderId="14" xfId="0" applyFont="1" applyFill="1" applyBorder="1" applyAlignment="1">
      <alignment horizontal="center" wrapText="1"/>
    </xf>
    <xf numFmtId="0" fontId="17" fillId="0" borderId="16" xfId="0" applyFont="1" applyFill="1" applyBorder="1" applyAlignment="1">
      <alignment horizontal="center"/>
    </xf>
    <xf numFmtId="0" fontId="17" fillId="0" borderId="25" xfId="0" applyFont="1" applyFill="1" applyBorder="1" applyAlignment="1">
      <alignment horizontal="center"/>
    </xf>
    <xf numFmtId="0" fontId="17" fillId="0" borderId="26" xfId="0" applyFont="1" applyFill="1" applyBorder="1" applyAlignment="1">
      <alignment horizontal="center"/>
    </xf>
    <xf numFmtId="0" fontId="4" fillId="0" borderId="0" xfId="0" applyFont="1" applyFill="1" applyBorder="1" applyAlignment="1">
      <alignment horizontal="left" vertical="top" wrapText="1"/>
    </xf>
    <xf numFmtId="49" fontId="6" fillId="0" borderId="0" xfId="0" applyNumberFormat="1"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Alignment="1">
      <alignment horizontal="center" wrapText="1"/>
    </xf>
    <xf numFmtId="0" fontId="1" fillId="0" borderId="10" xfId="0" applyFont="1" applyFill="1" applyBorder="1" applyAlignment="1">
      <alignment horizontal="center"/>
    </xf>
    <xf numFmtId="49" fontId="6" fillId="0" borderId="0" xfId="0" applyNumberFormat="1" applyFont="1" applyFill="1" applyBorder="1" applyAlignment="1">
      <alignment horizontal="center" wrapText="1"/>
    </xf>
    <xf numFmtId="49" fontId="5" fillId="0" borderId="0" xfId="0" applyNumberFormat="1" applyFont="1" applyFill="1" applyAlignment="1">
      <alignment horizontal="center"/>
    </xf>
    <xf numFmtId="49" fontId="5" fillId="0" borderId="0" xfId="0" applyNumberFormat="1" applyFont="1" applyFill="1" applyBorder="1" applyAlignment="1">
      <alignment horizontal="center"/>
    </xf>
    <xf numFmtId="0" fontId="2" fillId="0" borderId="0" xfId="0" applyFont="1" applyFill="1" applyBorder="1" applyAlignment="1">
      <alignment horizontal="center"/>
    </xf>
    <xf numFmtId="0" fontId="19" fillId="0" borderId="0" xfId="0" applyFont="1" applyFill="1" applyBorder="1" applyAlignment="1">
      <alignment horizontal="center" vertical="top"/>
    </xf>
    <xf numFmtId="0" fontId="29" fillId="0" borderId="0" xfId="0" applyFont="1" applyFill="1" applyAlignment="1">
      <alignment horizontal="center" wrapText="1"/>
    </xf>
    <xf numFmtId="0" fontId="95" fillId="0" borderId="0" xfId="0" applyFont="1" applyFill="1" applyAlignment="1">
      <alignment horizont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5" fillId="0" borderId="0" xfId="0" applyFont="1" applyFill="1" applyAlignment="1">
      <alignment horizontal="center"/>
    </xf>
    <xf numFmtId="0" fontId="19" fillId="0" borderId="0" xfId="0" applyFont="1" applyFill="1" applyBorder="1" applyAlignment="1">
      <alignment horizontal="center"/>
    </xf>
    <xf numFmtId="0" fontId="6" fillId="0" borderId="0" xfId="0" applyFont="1" applyFill="1" applyAlignment="1">
      <alignment horizontal="center" vertical="center" wrapText="1"/>
    </xf>
    <xf numFmtId="0" fontId="17" fillId="0" borderId="1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6" xfId="0" applyFont="1" applyFill="1" applyBorder="1" applyAlignment="1">
      <alignment horizontal="center" vertical="center"/>
    </xf>
    <xf numFmtId="0" fontId="2" fillId="0" borderId="0" xfId="0" applyFont="1" applyFill="1" applyAlignment="1">
      <alignment horizontal="center"/>
    </xf>
    <xf numFmtId="0" fontId="2" fillId="0" borderId="14" xfId="0" applyFont="1" applyFill="1" applyBorder="1" applyAlignment="1">
      <alignment horizontal="left" vertical="top"/>
    </xf>
    <xf numFmtId="0" fontId="96" fillId="0" borderId="0" xfId="0" applyFont="1" applyFill="1" applyAlignment="1">
      <alignment horizontal="left" vertical="top" wrapText="1"/>
    </xf>
    <xf numFmtId="0" fontId="90" fillId="0" borderId="0" xfId="0" applyFont="1" applyFill="1" applyAlignment="1">
      <alignment horizontal="center" wrapText="1"/>
    </xf>
    <xf numFmtId="0" fontId="5" fillId="0" borderId="0" xfId="0" applyFont="1" applyFill="1" applyBorder="1" applyAlignment="1">
      <alignment horizontal="left"/>
    </xf>
    <xf numFmtId="0" fontId="93" fillId="0" borderId="0" xfId="0" applyFont="1" applyFill="1" applyAlignment="1">
      <alignment horizontal="center" wrapText="1"/>
    </xf>
    <xf numFmtId="0" fontId="83" fillId="0" borderId="0" xfId="0" applyFont="1" applyFill="1" applyAlignment="1">
      <alignment horizontal="center" wrapText="1"/>
    </xf>
    <xf numFmtId="0" fontId="20" fillId="0" borderId="14" xfId="0" applyFont="1" applyFill="1" applyBorder="1" applyAlignment="1">
      <alignment horizontal="center" wrapText="1"/>
    </xf>
    <xf numFmtId="0" fontId="27" fillId="0" borderId="10" xfId="0" applyFont="1" applyFill="1" applyBorder="1" applyAlignment="1">
      <alignment horizontal="center"/>
    </xf>
    <xf numFmtId="0" fontId="27" fillId="0" borderId="16" xfId="0" applyFont="1" applyFill="1" applyBorder="1" applyAlignment="1">
      <alignment horizontal="center" wrapText="1"/>
    </xf>
    <xf numFmtId="0" fontId="27" fillId="0" borderId="25" xfId="0" applyFont="1" applyFill="1" applyBorder="1" applyAlignment="1">
      <alignment horizontal="center" wrapText="1"/>
    </xf>
    <xf numFmtId="0" fontId="27" fillId="0" borderId="26" xfId="0" applyFont="1" applyFill="1" applyBorder="1" applyAlignment="1">
      <alignment horizontal="center" wrapText="1"/>
    </xf>
    <xf numFmtId="0" fontId="2" fillId="0" borderId="14" xfId="0" applyFont="1" applyFill="1" applyBorder="1" applyAlignment="1">
      <alignment horizontal="center"/>
    </xf>
    <xf numFmtId="0" fontId="27" fillId="0" borderId="16"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4" fillId="0" borderId="0" xfId="0" applyFont="1" applyFill="1" applyBorder="1" applyAlignment="1">
      <alignment horizontal="left"/>
    </xf>
    <xf numFmtId="0" fontId="2" fillId="0" borderId="0" xfId="0" applyFont="1" applyFill="1" applyAlignment="1">
      <alignment horizontal="left"/>
    </xf>
    <xf numFmtId="0" fontId="5" fillId="0" borderId="0" xfId="0" applyFont="1" applyFill="1" applyAlignment="1">
      <alignment horizontal="left" wrapText="1"/>
    </xf>
    <xf numFmtId="0" fontId="83" fillId="0" borderId="0" xfId="0" applyFont="1" applyFill="1" applyAlignment="1">
      <alignment horizontal="left" vertical="center" wrapText="1"/>
    </xf>
    <xf numFmtId="49" fontId="85" fillId="0" borderId="27" xfId="0" applyNumberFormat="1" applyFont="1" applyFill="1" applyBorder="1" applyAlignment="1">
      <alignment horizontal="center" vertical="center" wrapText="1"/>
    </xf>
    <xf numFmtId="49" fontId="85" fillId="0" borderId="22" xfId="0" applyNumberFormat="1" applyFont="1" applyFill="1" applyBorder="1" applyAlignment="1">
      <alignment horizontal="center" vertical="center" wrapText="1"/>
    </xf>
    <xf numFmtId="0" fontId="82" fillId="0" borderId="28" xfId="0" applyFont="1" applyFill="1" applyBorder="1" applyAlignment="1">
      <alignment horizontal="right" vertical="center" wrapText="1"/>
    </xf>
    <xf numFmtId="0" fontId="84" fillId="0" borderId="27" xfId="0" applyFont="1" applyFill="1" applyBorder="1" applyAlignment="1">
      <alignment horizontal="center" vertical="center" wrapText="1"/>
    </xf>
    <xf numFmtId="0" fontId="84" fillId="0" borderId="22" xfId="0" applyFont="1" applyFill="1" applyBorder="1" applyAlignment="1">
      <alignment horizontal="center" vertical="center" wrapText="1"/>
    </xf>
    <xf numFmtId="0" fontId="82" fillId="0" borderId="27" xfId="0" applyFont="1" applyFill="1" applyBorder="1" applyAlignment="1">
      <alignment horizontal="center" vertical="center" wrapText="1"/>
    </xf>
    <xf numFmtId="0" fontId="82" fillId="0" borderId="22" xfId="0" applyFont="1" applyFill="1" applyBorder="1" applyAlignment="1">
      <alignment horizontal="center" vertical="center" wrapText="1"/>
    </xf>
    <xf numFmtId="49" fontId="84" fillId="0" borderId="27" xfId="0" applyNumberFormat="1" applyFont="1" applyFill="1" applyBorder="1" applyAlignment="1">
      <alignment horizontal="center" vertical="center" wrapText="1"/>
    </xf>
    <xf numFmtId="49" fontId="84" fillId="0" borderId="22" xfId="0" applyNumberFormat="1" applyFont="1" applyFill="1" applyBorder="1" applyAlignment="1">
      <alignment horizontal="center" vertical="center" wrapText="1"/>
    </xf>
    <xf numFmtId="0" fontId="82" fillId="0" borderId="23" xfId="0" applyFont="1" applyFill="1" applyBorder="1" applyAlignment="1">
      <alignment horizontal="center" vertical="center" wrapText="1"/>
    </xf>
    <xf numFmtId="0" fontId="82" fillId="0" borderId="28"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85" fillId="0" borderId="30" xfId="0" applyFont="1" applyFill="1" applyBorder="1" applyAlignment="1">
      <alignment horizontal="center" vertical="center" wrapText="1"/>
    </xf>
    <xf numFmtId="0" fontId="82" fillId="0" borderId="31" xfId="0" applyFont="1" applyFill="1" applyBorder="1" applyAlignment="1">
      <alignment horizontal="center" vertical="center" wrapText="1"/>
    </xf>
    <xf numFmtId="0" fontId="85" fillId="0" borderId="27" xfId="0" applyFont="1" applyFill="1" applyBorder="1" applyAlignment="1">
      <alignment horizontal="center" vertical="center" wrapText="1"/>
    </xf>
    <xf numFmtId="0" fontId="85" fillId="0" borderId="22"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34" xfId="0" applyFont="1" applyFill="1" applyBorder="1" applyAlignment="1">
      <alignment horizontal="center" vertical="center" wrapText="1"/>
    </xf>
    <xf numFmtId="0" fontId="82" fillId="0" borderId="35" xfId="0" applyFont="1" applyFill="1" applyBorder="1" applyAlignment="1">
      <alignment horizontal="center" vertical="center" wrapText="1"/>
    </xf>
    <xf numFmtId="0" fontId="82" fillId="0" borderId="36" xfId="0" applyFont="1" applyFill="1" applyBorder="1" applyAlignment="1">
      <alignment horizontal="center" vertical="center" wrapText="1"/>
    </xf>
    <xf numFmtId="49" fontId="85" fillId="0" borderId="31" xfId="0" applyNumberFormat="1" applyFont="1" applyFill="1" applyBorder="1" applyAlignment="1">
      <alignment horizontal="center" vertical="center" wrapText="1"/>
    </xf>
    <xf numFmtId="0" fontId="82" fillId="0" borderId="29" xfId="0" applyFont="1" applyFill="1" applyBorder="1" applyAlignment="1">
      <alignment horizontal="center" vertical="center" wrapText="1"/>
    </xf>
    <xf numFmtId="0" fontId="82" fillId="0" borderId="30" xfId="0" applyFont="1" applyFill="1" applyBorder="1" applyAlignment="1">
      <alignment horizontal="center" vertical="center" wrapText="1"/>
    </xf>
    <xf numFmtId="0" fontId="84" fillId="0" borderId="27" xfId="0" applyNumberFormat="1" applyFont="1" applyFill="1" applyBorder="1" applyAlignment="1">
      <alignment horizontal="center" vertical="center" wrapText="1"/>
    </xf>
    <xf numFmtId="0" fontId="84" fillId="0" borderId="22" xfId="0" applyNumberFormat="1"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85" fillId="0" borderId="0" xfId="0" applyFont="1" applyFill="1" applyAlignment="1">
      <alignment horizontal="left" wrapText="1"/>
    </xf>
    <xf numFmtId="0" fontId="82" fillId="0" borderId="0" xfId="0" applyFont="1" applyFill="1" applyAlignment="1">
      <alignment horizontal="center" wrapText="1"/>
    </xf>
    <xf numFmtId="0" fontId="97" fillId="0" borderId="0" xfId="0" applyFont="1" applyFill="1" applyBorder="1" applyAlignment="1">
      <alignment horizontal="center" wrapText="1"/>
    </xf>
    <xf numFmtId="0" fontId="85" fillId="0" borderId="0" xfId="0" applyFont="1" applyFill="1" applyAlignment="1">
      <alignment horizontal="center" wrapText="1"/>
    </xf>
    <xf numFmtId="0" fontId="98" fillId="0" borderId="0" xfId="0" applyFont="1" applyFill="1" applyAlignment="1">
      <alignment horizontal="left" wrapText="1"/>
    </xf>
    <xf numFmtId="0" fontId="7" fillId="0" borderId="1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84" fillId="0" borderId="0" xfId="0" applyFont="1" applyFill="1" applyAlignment="1">
      <alignment horizontal="left" wrapText="1"/>
    </xf>
    <xf numFmtId="0" fontId="82" fillId="0" borderId="0" xfId="0" applyFont="1" applyFill="1" applyBorder="1" applyAlignment="1">
      <alignment horizontal="center" wrapText="1"/>
    </xf>
    <xf numFmtId="0" fontId="23" fillId="0" borderId="16"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26"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25"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61"/>
  <sheetViews>
    <sheetView tabSelected="1" view="pageBreakPreview" zoomScale="80" zoomScaleNormal="75" zoomScaleSheetLayoutView="80" zoomScalePageLayoutView="0" workbookViewId="0" topLeftCell="A31">
      <selection activeCell="A162" sqref="A162"/>
    </sheetView>
  </sheetViews>
  <sheetFormatPr defaultColWidth="9.140625" defaultRowHeight="12.75"/>
  <cols>
    <col min="1" max="1" width="6.57421875" style="49" customWidth="1"/>
    <col min="2" max="2" width="37.140625" style="49" customWidth="1"/>
    <col min="3" max="3" width="16.421875" style="49" customWidth="1"/>
    <col min="4" max="4" width="9.57421875" style="49" customWidth="1"/>
    <col min="5" max="5" width="21.140625" style="49" customWidth="1"/>
    <col min="6" max="6" width="14.00390625" style="49" customWidth="1"/>
    <col min="7" max="7" width="25.140625" style="49" customWidth="1"/>
    <col min="8" max="8" width="19.57421875" style="49" customWidth="1"/>
    <col min="9" max="9" width="17.28125" style="49" customWidth="1"/>
    <col min="10" max="10" width="16.421875" style="49" customWidth="1"/>
    <col min="11" max="11" width="19.28125" style="49" customWidth="1"/>
    <col min="12" max="12" width="20.7109375" style="49" customWidth="1"/>
    <col min="13" max="13" width="15.7109375" style="49" customWidth="1"/>
    <col min="14" max="14" width="13.421875" style="49" customWidth="1"/>
    <col min="15" max="16384" width="9.140625" style="49" customWidth="1"/>
  </cols>
  <sheetData>
    <row r="1" spans="1:14" s="53" customFormat="1" ht="18.75" customHeight="1">
      <c r="A1" s="6"/>
      <c r="B1" s="6"/>
      <c r="C1" s="6"/>
      <c r="D1" s="6"/>
      <c r="E1" s="6"/>
      <c r="F1" s="6"/>
      <c r="G1" s="6"/>
      <c r="H1" s="6"/>
      <c r="I1" s="6"/>
      <c r="J1" s="4"/>
      <c r="K1" s="204" t="s">
        <v>187</v>
      </c>
      <c r="L1" s="204"/>
      <c r="M1" s="204"/>
      <c r="N1" s="6"/>
    </row>
    <row r="2" spans="1:14" s="53" customFormat="1" ht="27" customHeight="1">
      <c r="A2" s="6"/>
      <c r="B2" s="6"/>
      <c r="C2" s="6"/>
      <c r="D2" s="6"/>
      <c r="E2" s="6"/>
      <c r="F2" s="6"/>
      <c r="G2" s="6"/>
      <c r="H2" s="6"/>
      <c r="I2" s="6"/>
      <c r="J2" s="4"/>
      <c r="K2" s="204"/>
      <c r="L2" s="204"/>
      <c r="M2" s="204"/>
      <c r="N2" s="6"/>
    </row>
    <row r="3" spans="1:14" s="53" customFormat="1" ht="18.75">
      <c r="A3" s="6"/>
      <c r="B3" s="6"/>
      <c r="C3" s="6"/>
      <c r="D3" s="6"/>
      <c r="E3" s="6"/>
      <c r="F3" s="6"/>
      <c r="G3" s="6"/>
      <c r="H3" s="6"/>
      <c r="I3" s="6"/>
      <c r="J3" s="4"/>
      <c r="K3" s="106"/>
      <c r="L3" s="106"/>
      <c r="M3" s="5"/>
      <c r="N3" s="6"/>
    </row>
    <row r="4" spans="1:14" s="53" customFormat="1" ht="18.75">
      <c r="A4" s="6"/>
      <c r="B4" s="6"/>
      <c r="C4" s="6"/>
      <c r="D4" s="6"/>
      <c r="E4" s="6"/>
      <c r="F4" s="6"/>
      <c r="G4" s="6"/>
      <c r="H4" s="6"/>
      <c r="I4" s="207" t="s">
        <v>1</v>
      </c>
      <c r="J4" s="207"/>
      <c r="K4" s="207"/>
      <c r="L4" s="207"/>
      <c r="M4" s="207"/>
      <c r="N4" s="6"/>
    </row>
    <row r="5" spans="1:14" s="53" customFormat="1" ht="18.75" customHeight="1">
      <c r="A5" s="6"/>
      <c r="B5" s="6"/>
      <c r="C5" s="6"/>
      <c r="D5" s="6"/>
      <c r="E5" s="6"/>
      <c r="F5" s="6"/>
      <c r="G5" s="6"/>
      <c r="H5" s="6"/>
      <c r="I5" s="208" t="s">
        <v>7</v>
      </c>
      <c r="J5" s="208"/>
      <c r="K5" s="208"/>
      <c r="L5" s="208"/>
      <c r="M5" s="208"/>
      <c r="N5" s="6"/>
    </row>
    <row r="6" spans="1:14" ht="18.75" customHeight="1">
      <c r="A6" s="4"/>
      <c r="B6" s="3"/>
      <c r="C6" s="3"/>
      <c r="D6" s="3"/>
      <c r="E6" s="3"/>
      <c r="F6" s="3"/>
      <c r="G6" s="3"/>
      <c r="H6" s="3"/>
      <c r="I6" s="209" t="s">
        <v>256</v>
      </c>
      <c r="J6" s="209"/>
      <c r="K6" s="209"/>
      <c r="L6" s="209"/>
      <c r="M6" s="209"/>
      <c r="N6" s="93"/>
    </row>
    <row r="7" spans="1:14" s="53" customFormat="1" ht="12" customHeight="1">
      <c r="A7" s="6"/>
      <c r="B7" s="6"/>
      <c r="C7" s="6"/>
      <c r="D7" s="6"/>
      <c r="E7" s="6"/>
      <c r="F7" s="6"/>
      <c r="G7" s="6"/>
      <c r="H7" s="6"/>
      <c r="I7" s="205" t="s">
        <v>8</v>
      </c>
      <c r="J7" s="205"/>
      <c r="K7" s="205"/>
      <c r="L7" s="205"/>
      <c r="M7" s="205"/>
      <c r="N7" s="5"/>
    </row>
    <row r="8" spans="1:13" s="77" customFormat="1" ht="20.25" customHeight="1">
      <c r="A8" s="76"/>
      <c r="B8" s="76"/>
      <c r="C8" s="76"/>
      <c r="D8" s="76"/>
      <c r="E8" s="76"/>
      <c r="F8" s="76"/>
      <c r="G8" s="76"/>
      <c r="H8" s="76"/>
      <c r="I8" s="190" t="s">
        <v>262</v>
      </c>
      <c r="J8" s="191"/>
      <c r="K8" s="191"/>
      <c r="L8" s="191"/>
      <c r="M8" s="191"/>
    </row>
    <row r="9" spans="1:14" s="53" customFormat="1" ht="19.5" customHeight="1">
      <c r="A9" s="6"/>
      <c r="B9" s="6"/>
      <c r="C9" s="6"/>
      <c r="D9" s="6"/>
      <c r="E9" s="6"/>
      <c r="F9" s="6"/>
      <c r="G9" s="6"/>
      <c r="H9" s="6"/>
      <c r="I9" s="6"/>
      <c r="J9" s="4"/>
      <c r="K9" s="6"/>
      <c r="L9" s="6"/>
      <c r="M9" s="6"/>
      <c r="N9" s="6"/>
    </row>
    <row r="10" spans="1:14" s="53" customFormat="1" ht="19.5" customHeight="1">
      <c r="A10" s="6"/>
      <c r="B10" s="6"/>
      <c r="C10" s="6"/>
      <c r="D10" s="6"/>
      <c r="E10" s="6"/>
      <c r="F10" s="6"/>
      <c r="G10" s="6"/>
      <c r="H10" s="6"/>
      <c r="I10" s="6"/>
      <c r="J10" s="4"/>
      <c r="K10" s="6"/>
      <c r="L10" s="6"/>
      <c r="M10" s="6"/>
      <c r="N10" s="6"/>
    </row>
    <row r="11" spans="1:14" ht="20.25">
      <c r="A11" s="189" t="s">
        <v>188</v>
      </c>
      <c r="B11" s="189"/>
      <c r="C11" s="189"/>
      <c r="D11" s="189"/>
      <c r="E11" s="189"/>
      <c r="F11" s="189"/>
      <c r="G11" s="189"/>
      <c r="H11" s="189"/>
      <c r="I11" s="189"/>
      <c r="J11" s="189"/>
      <c r="K11" s="189"/>
      <c r="L11" s="189"/>
      <c r="M11" s="189"/>
      <c r="N11" s="189"/>
    </row>
    <row r="12" spans="1:14" s="54" customFormat="1" ht="20.25">
      <c r="A12" s="195" t="s">
        <v>189</v>
      </c>
      <c r="B12" s="195"/>
      <c r="C12" s="195"/>
      <c r="D12" s="195"/>
      <c r="E12" s="195"/>
      <c r="F12" s="195"/>
      <c r="G12" s="195"/>
      <c r="H12" s="195"/>
      <c r="I12" s="195"/>
      <c r="J12" s="195"/>
      <c r="K12" s="195"/>
      <c r="L12" s="195"/>
      <c r="M12" s="195"/>
      <c r="N12" s="195"/>
    </row>
    <row r="13" spans="1:14" ht="18.75">
      <c r="A13" s="4" t="s">
        <v>0</v>
      </c>
      <c r="B13" s="187" t="s">
        <v>77</v>
      </c>
      <c r="C13" s="187"/>
      <c r="D13" s="187"/>
      <c r="E13" s="187"/>
      <c r="F13" s="187" t="s">
        <v>256</v>
      </c>
      <c r="G13" s="187"/>
      <c r="H13" s="187"/>
      <c r="I13" s="187"/>
      <c r="J13" s="187"/>
      <c r="K13" s="187"/>
      <c r="L13" s="187" t="s">
        <v>191</v>
      </c>
      <c r="M13" s="187"/>
      <c r="N13" s="3"/>
    </row>
    <row r="14" spans="1:14" s="98" customFormat="1" ht="15.75" customHeight="1">
      <c r="A14" s="97"/>
      <c r="B14" s="181" t="s">
        <v>193</v>
      </c>
      <c r="C14" s="181"/>
      <c r="D14" s="181"/>
      <c r="E14" s="181"/>
      <c r="F14" s="181" t="s">
        <v>8</v>
      </c>
      <c r="G14" s="181"/>
      <c r="H14" s="181"/>
      <c r="I14" s="181"/>
      <c r="J14" s="181"/>
      <c r="K14" s="181"/>
      <c r="L14" s="181" t="s">
        <v>190</v>
      </c>
      <c r="M14" s="181"/>
      <c r="N14" s="97"/>
    </row>
    <row r="15" spans="1:14" ht="15.75" customHeight="1">
      <c r="A15" s="3"/>
      <c r="B15" s="89"/>
      <c r="C15" s="78"/>
      <c r="D15" s="78"/>
      <c r="E15" s="10"/>
      <c r="F15" s="9"/>
      <c r="G15" s="9"/>
      <c r="H15" s="9"/>
      <c r="I15" s="9"/>
      <c r="J15" s="9"/>
      <c r="K15" s="9"/>
      <c r="L15" s="9"/>
      <c r="M15" s="3"/>
      <c r="N15" s="3"/>
    </row>
    <row r="16" spans="1:14" ht="18.75">
      <c r="A16" s="4" t="s">
        <v>192</v>
      </c>
      <c r="B16" s="187" t="s">
        <v>78</v>
      </c>
      <c r="C16" s="187"/>
      <c r="D16" s="187"/>
      <c r="E16" s="187"/>
      <c r="F16" s="187" t="s">
        <v>256</v>
      </c>
      <c r="G16" s="187"/>
      <c r="H16" s="187"/>
      <c r="I16" s="187"/>
      <c r="J16" s="187"/>
      <c r="K16" s="187"/>
      <c r="L16" s="187" t="s">
        <v>191</v>
      </c>
      <c r="M16" s="187"/>
      <c r="N16" s="3"/>
    </row>
    <row r="17" spans="1:14" s="100" customFormat="1" ht="24" customHeight="1">
      <c r="A17" s="99"/>
      <c r="B17" s="185" t="s">
        <v>194</v>
      </c>
      <c r="C17" s="185"/>
      <c r="D17" s="185"/>
      <c r="E17" s="185"/>
      <c r="F17" s="181" t="s">
        <v>214</v>
      </c>
      <c r="G17" s="181"/>
      <c r="H17" s="181"/>
      <c r="I17" s="181"/>
      <c r="J17" s="181"/>
      <c r="K17" s="181"/>
      <c r="L17" s="181" t="s">
        <v>190</v>
      </c>
      <c r="M17" s="181"/>
      <c r="N17" s="99"/>
    </row>
    <row r="18" spans="1:14" ht="22.5" customHeight="1">
      <c r="A18" s="4" t="s">
        <v>2</v>
      </c>
      <c r="B18" s="7" t="s">
        <v>215</v>
      </c>
      <c r="C18" s="95"/>
      <c r="D18" s="186" t="s">
        <v>197</v>
      </c>
      <c r="E18" s="186"/>
      <c r="F18" s="186" t="s">
        <v>9</v>
      </c>
      <c r="G18" s="186"/>
      <c r="H18" s="194" t="s">
        <v>76</v>
      </c>
      <c r="I18" s="194"/>
      <c r="J18" s="194"/>
      <c r="K18" s="194"/>
      <c r="L18" s="194">
        <v>16201100000</v>
      </c>
      <c r="M18" s="194"/>
      <c r="N18" s="1"/>
    </row>
    <row r="19" spans="1:14" s="98" customFormat="1" ht="42" customHeight="1">
      <c r="A19" s="101"/>
      <c r="B19" s="39" t="s">
        <v>195</v>
      </c>
      <c r="C19" s="85"/>
      <c r="D19" s="196" t="s">
        <v>196</v>
      </c>
      <c r="E19" s="196"/>
      <c r="F19" s="196" t="s">
        <v>198</v>
      </c>
      <c r="G19" s="196"/>
      <c r="H19" s="196" t="s">
        <v>199</v>
      </c>
      <c r="I19" s="196"/>
      <c r="J19" s="196"/>
      <c r="K19" s="196"/>
      <c r="L19" s="196" t="s">
        <v>200</v>
      </c>
      <c r="M19" s="196"/>
      <c r="N19" s="102"/>
    </row>
    <row r="20" spans="1:14" ht="18.75">
      <c r="A20" s="4"/>
      <c r="B20" s="90"/>
      <c r="C20" s="91"/>
      <c r="D20" s="91"/>
      <c r="E20" s="91"/>
      <c r="F20" s="92"/>
      <c r="G20" s="92"/>
      <c r="H20" s="92"/>
      <c r="I20" s="92"/>
      <c r="J20" s="92"/>
      <c r="K20" s="92"/>
      <c r="L20" s="92"/>
      <c r="M20" s="79"/>
      <c r="N20" s="1"/>
    </row>
    <row r="21" spans="1:14" ht="18.75">
      <c r="A21" s="4" t="s">
        <v>3</v>
      </c>
      <c r="B21" s="182" t="s">
        <v>257</v>
      </c>
      <c r="C21" s="182"/>
      <c r="D21" s="182"/>
      <c r="E21" s="182"/>
      <c r="F21" s="182"/>
      <c r="G21" s="182"/>
      <c r="H21" s="182"/>
      <c r="I21" s="182"/>
      <c r="J21" s="182"/>
      <c r="K21" s="182"/>
      <c r="L21" s="182"/>
      <c r="M21" s="182"/>
      <c r="N21" s="1"/>
    </row>
    <row r="22" spans="1:14" ht="18.75">
      <c r="A22" s="4"/>
      <c r="B22" s="8"/>
      <c r="C22" s="8"/>
      <c r="D22" s="8"/>
      <c r="E22" s="8"/>
      <c r="F22" s="3"/>
      <c r="G22" s="68"/>
      <c r="H22" s="3"/>
      <c r="I22" s="1"/>
      <c r="J22" s="1"/>
      <c r="K22" s="1"/>
      <c r="L22" s="1"/>
      <c r="M22" s="1"/>
      <c r="N22" s="1"/>
    </row>
    <row r="23" spans="1:14" ht="114.75" customHeight="1">
      <c r="A23" s="4" t="s">
        <v>4</v>
      </c>
      <c r="B23" s="68" t="s">
        <v>185</v>
      </c>
      <c r="C23" s="12"/>
      <c r="D23" s="12"/>
      <c r="E23" s="180" t="s">
        <v>233</v>
      </c>
      <c r="F23" s="180"/>
      <c r="G23" s="180"/>
      <c r="H23" s="180"/>
      <c r="I23" s="180"/>
      <c r="J23" s="180"/>
      <c r="K23" s="180"/>
      <c r="L23" s="180"/>
      <c r="M23" s="180"/>
      <c r="N23" s="180"/>
    </row>
    <row r="24" spans="1:14" ht="12.75" customHeight="1">
      <c r="A24" s="4"/>
      <c r="B24" s="12"/>
      <c r="C24" s="12"/>
      <c r="D24" s="12"/>
      <c r="E24" s="96"/>
      <c r="F24" s="96"/>
      <c r="G24" s="96"/>
      <c r="H24" s="96"/>
      <c r="I24" s="96"/>
      <c r="J24" s="96"/>
      <c r="K24" s="96"/>
      <c r="L24" s="96"/>
      <c r="M24" s="96"/>
      <c r="N24" s="96"/>
    </row>
    <row r="25" spans="1:14" ht="18.75">
      <c r="A25" s="4" t="s">
        <v>6</v>
      </c>
      <c r="B25" s="54" t="s">
        <v>162</v>
      </c>
      <c r="C25" s="55"/>
      <c r="D25" s="55"/>
      <c r="E25" s="56"/>
      <c r="F25" s="56"/>
      <c r="G25" s="56"/>
      <c r="H25" s="56"/>
      <c r="I25" s="56"/>
      <c r="J25" s="1"/>
      <c r="K25" s="1"/>
      <c r="L25" s="1"/>
      <c r="M25" s="1"/>
      <c r="N25" s="1"/>
    </row>
    <row r="26" spans="1:14" ht="18.75">
      <c r="A26" s="4"/>
      <c r="B26" s="57" t="s">
        <v>153</v>
      </c>
      <c r="C26" s="184" t="s">
        <v>154</v>
      </c>
      <c r="D26" s="184"/>
      <c r="E26" s="184"/>
      <c r="F26" s="184"/>
      <c r="G26" s="184"/>
      <c r="H26" s="184"/>
      <c r="I26" s="184"/>
      <c r="J26" s="184"/>
      <c r="K26" s="184"/>
      <c r="L26" s="184"/>
      <c r="M26" s="184"/>
      <c r="N26" s="1"/>
    </row>
    <row r="27" spans="1:14" ht="18.75">
      <c r="A27" s="4"/>
      <c r="B27" s="58">
        <v>1</v>
      </c>
      <c r="C27" s="210" t="s">
        <v>163</v>
      </c>
      <c r="D27" s="210"/>
      <c r="E27" s="210"/>
      <c r="F27" s="210"/>
      <c r="G27" s="210"/>
      <c r="H27" s="210"/>
      <c r="I27" s="210"/>
      <c r="J27" s="210"/>
      <c r="K27" s="210"/>
      <c r="L27" s="210"/>
      <c r="M27" s="210"/>
      <c r="N27" s="1"/>
    </row>
    <row r="28" spans="1:14" ht="32.25" customHeight="1">
      <c r="A28" s="4"/>
      <c r="B28" s="58">
        <v>2</v>
      </c>
      <c r="C28" s="211" t="s">
        <v>164</v>
      </c>
      <c r="D28" s="212"/>
      <c r="E28" s="212"/>
      <c r="F28" s="212"/>
      <c r="G28" s="212"/>
      <c r="H28" s="212"/>
      <c r="I28" s="212"/>
      <c r="J28" s="212"/>
      <c r="K28" s="212"/>
      <c r="L28" s="212"/>
      <c r="M28" s="213"/>
      <c r="N28" s="1"/>
    </row>
    <row r="29" spans="1:14" ht="32.25" customHeight="1">
      <c r="A29" s="4"/>
      <c r="B29" s="103"/>
      <c r="C29" s="104"/>
      <c r="D29" s="104"/>
      <c r="E29" s="104"/>
      <c r="F29" s="104"/>
      <c r="G29" s="104"/>
      <c r="H29" s="104"/>
      <c r="I29" s="104"/>
      <c r="J29" s="104"/>
      <c r="K29" s="104"/>
      <c r="L29" s="104"/>
      <c r="M29" s="104"/>
      <c r="N29" s="1"/>
    </row>
    <row r="30" spans="1:14" ht="18.75">
      <c r="A30" s="4" t="s">
        <v>155</v>
      </c>
      <c r="B30" s="54" t="s">
        <v>85</v>
      </c>
      <c r="C30" s="55"/>
      <c r="D30" s="55"/>
      <c r="E30" s="56"/>
      <c r="F30" s="56"/>
      <c r="G30" s="56"/>
      <c r="H30" s="56"/>
      <c r="I30" s="56"/>
      <c r="J30" s="1"/>
      <c r="K30" s="1"/>
      <c r="L30" s="1"/>
      <c r="M30" s="1"/>
      <c r="N30" s="1"/>
    </row>
    <row r="31" spans="1:14" s="53" customFormat="1" ht="18.75" customHeight="1">
      <c r="A31" s="6"/>
      <c r="B31" s="6"/>
      <c r="C31" s="6"/>
      <c r="D31" s="6"/>
      <c r="E31" s="6"/>
      <c r="F31" s="6"/>
      <c r="G31" s="6"/>
      <c r="H31" s="6"/>
      <c r="I31" s="6"/>
      <c r="J31" s="4"/>
      <c r="K31" s="204" t="s">
        <v>187</v>
      </c>
      <c r="L31" s="204"/>
      <c r="M31" s="204"/>
      <c r="N31" s="6"/>
    </row>
    <row r="32" spans="1:14" s="53" customFormat="1" ht="27" customHeight="1">
      <c r="A32" s="6"/>
      <c r="B32" s="6"/>
      <c r="C32" s="6"/>
      <c r="D32" s="6"/>
      <c r="E32" s="6"/>
      <c r="F32" s="6"/>
      <c r="G32" s="6"/>
      <c r="H32" s="6"/>
      <c r="I32" s="6"/>
      <c r="J32" s="4"/>
      <c r="K32" s="204"/>
      <c r="L32" s="204"/>
      <c r="M32" s="204"/>
      <c r="N32" s="6"/>
    </row>
    <row r="33" spans="1:14" s="53" customFormat="1" ht="18.75">
      <c r="A33" s="6"/>
      <c r="B33" s="6"/>
      <c r="C33" s="6"/>
      <c r="D33" s="6"/>
      <c r="E33" s="6"/>
      <c r="F33" s="6"/>
      <c r="G33" s="6"/>
      <c r="H33" s="6"/>
      <c r="I33" s="6"/>
      <c r="J33" s="4"/>
      <c r="K33" s="106"/>
      <c r="L33" s="106"/>
      <c r="M33" s="5"/>
      <c r="N33" s="6"/>
    </row>
    <row r="34" spans="1:14" s="53" customFormat="1" ht="18.75">
      <c r="A34" s="6"/>
      <c r="B34" s="6"/>
      <c r="C34" s="6"/>
      <c r="D34" s="6"/>
      <c r="E34" s="6"/>
      <c r="F34" s="6"/>
      <c r="G34" s="6"/>
      <c r="H34" s="6"/>
      <c r="I34" s="207" t="s">
        <v>1</v>
      </c>
      <c r="J34" s="207"/>
      <c r="K34" s="207"/>
      <c r="L34" s="207"/>
      <c r="M34" s="207"/>
      <c r="N34" s="6"/>
    </row>
    <row r="35" spans="1:14" s="53" customFormat="1" ht="18.75" customHeight="1">
      <c r="A35" s="6"/>
      <c r="B35" s="6"/>
      <c r="C35" s="6"/>
      <c r="D35" s="6"/>
      <c r="E35" s="6"/>
      <c r="F35" s="6"/>
      <c r="G35" s="6"/>
      <c r="H35" s="6"/>
      <c r="I35" s="208" t="s">
        <v>7</v>
      </c>
      <c r="J35" s="208"/>
      <c r="K35" s="208"/>
      <c r="L35" s="208"/>
      <c r="M35" s="208"/>
      <c r="N35" s="6"/>
    </row>
    <row r="36" spans="1:14" ht="18.75" customHeight="1">
      <c r="A36" s="4"/>
      <c r="B36" s="3"/>
      <c r="C36" s="3"/>
      <c r="D36" s="3"/>
      <c r="E36" s="3"/>
      <c r="F36" s="3"/>
      <c r="G36" s="3"/>
      <c r="H36" s="3"/>
      <c r="I36" s="209" t="s">
        <v>256</v>
      </c>
      <c r="J36" s="209"/>
      <c r="K36" s="209"/>
      <c r="L36" s="209"/>
      <c r="M36" s="209"/>
      <c r="N36" s="93"/>
    </row>
    <row r="37" spans="1:14" s="53" customFormat="1" ht="12" customHeight="1">
      <c r="A37" s="6"/>
      <c r="B37" s="6"/>
      <c r="C37" s="6"/>
      <c r="D37" s="6"/>
      <c r="E37" s="6"/>
      <c r="F37" s="6"/>
      <c r="G37" s="6"/>
      <c r="H37" s="6"/>
      <c r="I37" s="205" t="s">
        <v>8</v>
      </c>
      <c r="J37" s="205"/>
      <c r="K37" s="205"/>
      <c r="L37" s="205"/>
      <c r="M37" s="205"/>
      <c r="N37" s="5"/>
    </row>
    <row r="38" spans="1:13" s="77" customFormat="1" ht="20.25" customHeight="1">
      <c r="A38" s="76"/>
      <c r="B38" s="76"/>
      <c r="C38" s="76"/>
      <c r="D38" s="76"/>
      <c r="E38" s="76"/>
      <c r="F38" s="76"/>
      <c r="G38" s="76"/>
      <c r="H38" s="76"/>
      <c r="I38" s="190" t="s">
        <v>262</v>
      </c>
      <c r="J38" s="191"/>
      <c r="K38" s="191"/>
      <c r="L38" s="191"/>
      <c r="M38" s="191"/>
    </row>
    <row r="39" spans="1:14" s="53" customFormat="1" ht="19.5" customHeight="1">
      <c r="A39" s="6"/>
      <c r="B39" s="6"/>
      <c r="C39" s="6"/>
      <c r="D39" s="6"/>
      <c r="E39" s="6"/>
      <c r="F39" s="6"/>
      <c r="G39" s="6"/>
      <c r="H39" s="6"/>
      <c r="I39" s="6"/>
      <c r="J39" s="4"/>
      <c r="K39" s="6"/>
      <c r="L39" s="6"/>
      <c r="M39" s="6"/>
      <c r="N39" s="6"/>
    </row>
    <row r="40" spans="1:14" s="53" customFormat="1" ht="19.5" customHeight="1">
      <c r="A40" s="6"/>
      <c r="B40" s="6"/>
      <c r="C40" s="6"/>
      <c r="D40" s="6"/>
      <c r="E40" s="6"/>
      <c r="F40" s="6"/>
      <c r="G40" s="6"/>
      <c r="H40" s="6"/>
      <c r="I40" s="6"/>
      <c r="J40" s="4"/>
      <c r="K40" s="6"/>
      <c r="L40" s="6"/>
      <c r="M40" s="6"/>
      <c r="N40" s="6"/>
    </row>
    <row r="41" spans="1:14" ht="20.25">
      <c r="A41" s="189" t="s">
        <v>188</v>
      </c>
      <c r="B41" s="189"/>
      <c r="C41" s="189"/>
      <c r="D41" s="189"/>
      <c r="E41" s="189"/>
      <c r="F41" s="189"/>
      <c r="G41" s="189"/>
      <c r="H41" s="189"/>
      <c r="I41" s="189"/>
      <c r="J41" s="189"/>
      <c r="K41" s="189"/>
      <c r="L41" s="189"/>
      <c r="M41" s="189"/>
      <c r="N41" s="189"/>
    </row>
    <row r="42" spans="1:14" s="54" customFormat="1" ht="20.25">
      <c r="A42" s="195" t="s">
        <v>189</v>
      </c>
      <c r="B42" s="195"/>
      <c r="C42" s="195"/>
      <c r="D42" s="195"/>
      <c r="E42" s="195"/>
      <c r="F42" s="195"/>
      <c r="G42" s="195"/>
      <c r="H42" s="195"/>
      <c r="I42" s="195"/>
      <c r="J42" s="195"/>
      <c r="K42" s="195"/>
      <c r="L42" s="195"/>
      <c r="M42" s="195"/>
      <c r="N42" s="195"/>
    </row>
    <row r="43" spans="1:14" ht="18.75">
      <c r="A43" s="3"/>
      <c r="B43" s="3"/>
      <c r="C43" s="3"/>
      <c r="D43" s="3"/>
      <c r="E43" s="3"/>
      <c r="F43" s="188"/>
      <c r="G43" s="188"/>
      <c r="H43" s="188"/>
      <c r="I43" s="188"/>
      <c r="J43" s="188"/>
      <c r="K43" s="188"/>
      <c r="L43" s="3"/>
      <c r="M43" s="3"/>
      <c r="N43" s="3"/>
    </row>
    <row r="44" spans="1:14" ht="18.75">
      <c r="A44" s="4" t="s">
        <v>0</v>
      </c>
      <c r="B44" s="187" t="s">
        <v>77</v>
      </c>
      <c r="C44" s="187"/>
      <c r="D44" s="187"/>
      <c r="E44" s="187"/>
      <c r="F44" s="187" t="s">
        <v>256</v>
      </c>
      <c r="G44" s="187"/>
      <c r="H44" s="187"/>
      <c r="I44" s="187"/>
      <c r="J44" s="187"/>
      <c r="K44" s="187"/>
      <c r="L44" s="187" t="s">
        <v>191</v>
      </c>
      <c r="M44" s="187"/>
      <c r="N44" s="3"/>
    </row>
    <row r="45" spans="1:14" s="98" customFormat="1" ht="15.75" customHeight="1">
      <c r="A45" s="97"/>
      <c r="B45" s="181" t="s">
        <v>193</v>
      </c>
      <c r="C45" s="181"/>
      <c r="D45" s="181"/>
      <c r="E45" s="181"/>
      <c r="F45" s="181" t="s">
        <v>8</v>
      </c>
      <c r="G45" s="181"/>
      <c r="H45" s="181"/>
      <c r="I45" s="181"/>
      <c r="J45" s="181"/>
      <c r="K45" s="181"/>
      <c r="L45" s="181" t="s">
        <v>190</v>
      </c>
      <c r="M45" s="181"/>
      <c r="N45" s="97"/>
    </row>
    <row r="46" spans="1:14" ht="15.75" customHeight="1">
      <c r="A46" s="3"/>
      <c r="B46" s="89"/>
      <c r="C46" s="78"/>
      <c r="D46" s="78"/>
      <c r="E46" s="10"/>
      <c r="F46" s="9"/>
      <c r="G46" s="9"/>
      <c r="H46" s="9"/>
      <c r="I46" s="9"/>
      <c r="J46" s="9"/>
      <c r="K46" s="9"/>
      <c r="L46" s="9"/>
      <c r="M46" s="3"/>
      <c r="N46" s="3"/>
    </row>
    <row r="47" spans="1:14" ht="18.75">
      <c r="A47" s="4" t="s">
        <v>192</v>
      </c>
      <c r="B47" s="187" t="s">
        <v>78</v>
      </c>
      <c r="C47" s="187"/>
      <c r="D47" s="187"/>
      <c r="E47" s="187"/>
      <c r="F47" s="187" t="s">
        <v>256</v>
      </c>
      <c r="G47" s="187"/>
      <c r="H47" s="187"/>
      <c r="I47" s="187"/>
      <c r="J47" s="187"/>
      <c r="K47" s="187"/>
      <c r="L47" s="187" t="s">
        <v>191</v>
      </c>
      <c r="M47" s="187"/>
      <c r="N47" s="3"/>
    </row>
    <row r="48" spans="1:14" s="100" customFormat="1" ht="24" customHeight="1">
      <c r="A48" s="99"/>
      <c r="B48" s="185" t="s">
        <v>194</v>
      </c>
      <c r="C48" s="185"/>
      <c r="D48" s="185"/>
      <c r="E48" s="185"/>
      <c r="F48" s="181" t="s">
        <v>214</v>
      </c>
      <c r="G48" s="181"/>
      <c r="H48" s="181"/>
      <c r="I48" s="181"/>
      <c r="J48" s="181"/>
      <c r="K48" s="181"/>
      <c r="L48" s="181" t="s">
        <v>190</v>
      </c>
      <c r="M48" s="181"/>
      <c r="N48" s="99"/>
    </row>
    <row r="49" spans="1:14" ht="58.5" customHeight="1">
      <c r="A49" s="4" t="s">
        <v>2</v>
      </c>
      <c r="B49" s="7" t="s">
        <v>216</v>
      </c>
      <c r="C49" s="95"/>
      <c r="D49" s="186" t="s">
        <v>201</v>
      </c>
      <c r="E49" s="186"/>
      <c r="F49" s="186" t="s">
        <v>11</v>
      </c>
      <c r="G49" s="186"/>
      <c r="H49" s="183" t="s">
        <v>225</v>
      </c>
      <c r="I49" s="183"/>
      <c r="J49" s="183"/>
      <c r="K49" s="183"/>
      <c r="L49" s="194">
        <v>16201100000</v>
      </c>
      <c r="M49" s="194"/>
      <c r="N49" s="1"/>
    </row>
    <row r="50" spans="1:14" s="98" customFormat="1" ht="41.25" customHeight="1">
      <c r="A50" s="101"/>
      <c r="B50" s="39" t="s">
        <v>195</v>
      </c>
      <c r="C50" s="85"/>
      <c r="D50" s="196" t="s">
        <v>196</v>
      </c>
      <c r="E50" s="196"/>
      <c r="F50" s="196" t="s">
        <v>198</v>
      </c>
      <c r="G50" s="196"/>
      <c r="H50" s="196" t="s">
        <v>199</v>
      </c>
      <c r="I50" s="196"/>
      <c r="J50" s="196"/>
      <c r="K50" s="196"/>
      <c r="L50" s="196" t="s">
        <v>200</v>
      </c>
      <c r="M50" s="196"/>
      <c r="N50" s="102"/>
    </row>
    <row r="51" spans="1:14" s="98" customFormat="1" ht="12">
      <c r="A51" s="101"/>
      <c r="B51" s="39"/>
      <c r="C51" s="85"/>
      <c r="D51" s="39"/>
      <c r="E51" s="39"/>
      <c r="F51" s="39"/>
      <c r="G51" s="39"/>
      <c r="H51" s="39"/>
      <c r="I51" s="39"/>
      <c r="J51" s="39"/>
      <c r="K51" s="39"/>
      <c r="L51" s="39"/>
      <c r="M51" s="39"/>
      <c r="N51" s="102"/>
    </row>
    <row r="52" spans="1:14" ht="18.75">
      <c r="A52" s="4" t="s">
        <v>3</v>
      </c>
      <c r="B52" s="182" t="s">
        <v>258</v>
      </c>
      <c r="C52" s="182"/>
      <c r="D52" s="182"/>
      <c r="E52" s="182"/>
      <c r="F52" s="182"/>
      <c r="G52" s="182"/>
      <c r="H52" s="182"/>
      <c r="I52" s="182"/>
      <c r="J52" s="182"/>
      <c r="K52" s="182"/>
      <c r="L52" s="182"/>
      <c r="M52" s="182"/>
      <c r="N52" s="3"/>
    </row>
    <row r="53" spans="1:14" ht="18.75">
      <c r="A53" s="4"/>
      <c r="B53" s="94"/>
      <c r="C53" s="94"/>
      <c r="D53" s="94"/>
      <c r="E53" s="94"/>
      <c r="F53" s="94"/>
      <c r="G53" s="94"/>
      <c r="H53" s="94"/>
      <c r="I53" s="94"/>
      <c r="J53" s="94"/>
      <c r="K53" s="94"/>
      <c r="L53" s="94"/>
      <c r="M53" s="94"/>
      <c r="N53" s="105"/>
    </row>
    <row r="54" spans="1:14" ht="191.25" customHeight="1">
      <c r="A54" s="4" t="s">
        <v>4</v>
      </c>
      <c r="B54" s="68" t="s">
        <v>186</v>
      </c>
      <c r="C54" s="68"/>
      <c r="D54" s="68"/>
      <c r="E54" s="180" t="s">
        <v>234</v>
      </c>
      <c r="F54" s="180"/>
      <c r="G54" s="180"/>
      <c r="H54" s="180"/>
      <c r="I54" s="180"/>
      <c r="J54" s="180"/>
      <c r="K54" s="180"/>
      <c r="L54" s="180"/>
      <c r="M54" s="180"/>
      <c r="N54" s="180"/>
    </row>
    <row r="55" spans="1:14" ht="18.75">
      <c r="A55" s="4"/>
      <c r="B55" s="8"/>
      <c r="C55" s="8"/>
      <c r="D55" s="8"/>
      <c r="E55" s="206"/>
      <c r="F55" s="206"/>
      <c r="G55" s="206"/>
      <c r="H55" s="206"/>
      <c r="I55" s="206"/>
      <c r="J55" s="206"/>
      <c r="K55" s="206"/>
      <c r="L55" s="206"/>
      <c r="M55" s="206"/>
      <c r="N55" s="206"/>
    </row>
    <row r="56" spans="1:14" ht="18.75">
      <c r="A56" s="4" t="s">
        <v>6</v>
      </c>
      <c r="B56" s="54" t="s">
        <v>162</v>
      </c>
      <c r="C56" s="55"/>
      <c r="D56" s="55"/>
      <c r="E56" s="56"/>
      <c r="F56" s="56"/>
      <c r="G56" s="56"/>
      <c r="H56" s="56"/>
      <c r="I56" s="56"/>
      <c r="J56" s="1"/>
      <c r="K56" s="1"/>
      <c r="L56" s="1"/>
      <c r="M56" s="1"/>
      <c r="N56" s="1"/>
    </row>
    <row r="57" spans="1:14" ht="18.75">
      <c r="A57" s="4"/>
      <c r="B57" s="57" t="s">
        <v>153</v>
      </c>
      <c r="C57" s="184" t="s">
        <v>154</v>
      </c>
      <c r="D57" s="184"/>
      <c r="E57" s="184"/>
      <c r="F57" s="184"/>
      <c r="G57" s="184"/>
      <c r="H57" s="184"/>
      <c r="I57" s="184"/>
      <c r="J57" s="184"/>
      <c r="K57" s="184"/>
      <c r="L57" s="184"/>
      <c r="M57" s="184"/>
      <c r="N57" s="1"/>
    </row>
    <row r="58" spans="1:14" ht="18.75">
      <c r="A58" s="4"/>
      <c r="B58" s="70">
        <v>1</v>
      </c>
      <c r="C58" s="218" t="s">
        <v>166</v>
      </c>
      <c r="D58" s="218"/>
      <c r="E58" s="219"/>
      <c r="F58" s="219"/>
      <c r="G58" s="219"/>
      <c r="H58" s="219"/>
      <c r="I58" s="219"/>
      <c r="J58" s="219"/>
      <c r="K58" s="219"/>
      <c r="L58" s="219"/>
      <c r="M58" s="219"/>
      <c r="N58" s="1"/>
    </row>
    <row r="59" spans="1:14" ht="18.75">
      <c r="A59" s="4"/>
      <c r="B59" s="70">
        <v>2</v>
      </c>
      <c r="C59" s="201" t="s">
        <v>167</v>
      </c>
      <c r="D59" s="199"/>
      <c r="E59" s="199"/>
      <c r="F59" s="199"/>
      <c r="G59" s="199"/>
      <c r="H59" s="199"/>
      <c r="I59" s="199"/>
      <c r="J59" s="199"/>
      <c r="K59" s="199"/>
      <c r="L59" s="199"/>
      <c r="M59" s="200"/>
      <c r="N59" s="1"/>
    </row>
    <row r="60" spans="1:14" ht="18.75">
      <c r="A60" s="4"/>
      <c r="B60" s="70">
        <v>3</v>
      </c>
      <c r="C60" s="197" t="s">
        <v>168</v>
      </c>
      <c r="D60" s="198"/>
      <c r="E60" s="199"/>
      <c r="F60" s="199"/>
      <c r="G60" s="199"/>
      <c r="H60" s="199"/>
      <c r="I60" s="199"/>
      <c r="J60" s="199"/>
      <c r="K60" s="199"/>
      <c r="L60" s="199"/>
      <c r="M60" s="200"/>
      <c r="N60" s="1"/>
    </row>
    <row r="61" spans="1:14" ht="18.75">
      <c r="A61" s="4"/>
      <c r="B61" s="70">
        <v>4</v>
      </c>
      <c r="C61" s="201" t="s">
        <v>169</v>
      </c>
      <c r="D61" s="199"/>
      <c r="E61" s="199"/>
      <c r="F61" s="199"/>
      <c r="G61" s="199"/>
      <c r="H61" s="199"/>
      <c r="I61" s="199"/>
      <c r="J61" s="199"/>
      <c r="K61" s="199"/>
      <c r="L61" s="199"/>
      <c r="M61" s="200"/>
      <c r="N61" s="1"/>
    </row>
    <row r="62" spans="1:14" ht="18.75">
      <c r="A62" s="4" t="s">
        <v>156</v>
      </c>
      <c r="B62" s="4"/>
      <c r="C62" s="4"/>
      <c r="D62" s="4"/>
      <c r="E62" s="203" t="s">
        <v>202</v>
      </c>
      <c r="F62" s="203"/>
      <c r="G62" s="203"/>
      <c r="H62" s="203"/>
      <c r="I62" s="203"/>
      <c r="J62" s="203"/>
      <c r="K62" s="203"/>
      <c r="L62" s="4"/>
      <c r="M62" s="3"/>
      <c r="N62" s="3"/>
    </row>
    <row r="63" spans="1:14" ht="18.75">
      <c r="A63" s="69"/>
      <c r="B63" s="69"/>
      <c r="C63" s="69"/>
      <c r="D63" s="69"/>
      <c r="E63" s="69"/>
      <c r="F63" s="69"/>
      <c r="G63" s="69"/>
      <c r="H63" s="69"/>
      <c r="I63" s="202"/>
      <c r="J63" s="202"/>
      <c r="K63" s="69"/>
      <c r="L63" s="3"/>
      <c r="M63" s="3"/>
      <c r="N63" s="3"/>
    </row>
    <row r="64" spans="1:14" ht="18.75">
      <c r="A64" s="3"/>
      <c r="B64" s="3"/>
      <c r="C64" s="3"/>
      <c r="D64" s="3"/>
      <c r="E64" s="3"/>
      <c r="F64" s="3"/>
      <c r="G64" s="3"/>
      <c r="H64" s="3"/>
      <c r="I64" s="3"/>
      <c r="J64" s="3"/>
      <c r="K64" s="3"/>
      <c r="L64" s="3"/>
      <c r="M64" s="3"/>
      <c r="N64" s="3"/>
    </row>
    <row r="65" spans="1:14" s="53" customFormat="1" ht="18.75" customHeight="1">
      <c r="A65" s="6"/>
      <c r="B65" s="6"/>
      <c r="C65" s="6"/>
      <c r="D65" s="6"/>
      <c r="E65" s="6"/>
      <c r="F65" s="6"/>
      <c r="G65" s="6"/>
      <c r="H65" s="6"/>
      <c r="I65" s="6"/>
      <c r="J65" s="4"/>
      <c r="K65" s="204" t="s">
        <v>187</v>
      </c>
      <c r="L65" s="204"/>
      <c r="M65" s="204"/>
      <c r="N65" s="6"/>
    </row>
    <row r="66" spans="1:14" s="53" customFormat="1" ht="27" customHeight="1">
      <c r="A66" s="6"/>
      <c r="B66" s="6"/>
      <c r="C66" s="6"/>
      <c r="D66" s="6"/>
      <c r="E66" s="6"/>
      <c r="F66" s="6"/>
      <c r="G66" s="6"/>
      <c r="H66" s="6"/>
      <c r="I66" s="6"/>
      <c r="J66" s="4"/>
      <c r="K66" s="204"/>
      <c r="L66" s="204"/>
      <c r="M66" s="204"/>
      <c r="N66" s="6"/>
    </row>
    <row r="67" spans="1:14" s="53" customFormat="1" ht="18.75">
      <c r="A67" s="6"/>
      <c r="B67" s="6"/>
      <c r="C67" s="6"/>
      <c r="D67" s="6"/>
      <c r="E67" s="6"/>
      <c r="F67" s="6"/>
      <c r="G67" s="6"/>
      <c r="H67" s="6"/>
      <c r="I67" s="6"/>
      <c r="J67" s="4"/>
      <c r="K67" s="106"/>
      <c r="L67" s="106"/>
      <c r="M67" s="5"/>
      <c r="N67" s="6"/>
    </row>
    <row r="68" spans="1:14" s="53" customFormat="1" ht="18.75">
      <c r="A68" s="6"/>
      <c r="B68" s="6"/>
      <c r="C68" s="6"/>
      <c r="D68" s="6"/>
      <c r="E68" s="6"/>
      <c r="F68" s="6"/>
      <c r="G68" s="6"/>
      <c r="H68" s="6"/>
      <c r="I68" s="207" t="s">
        <v>1</v>
      </c>
      <c r="J68" s="207"/>
      <c r="K68" s="207"/>
      <c r="L68" s="207"/>
      <c r="M68" s="207"/>
      <c r="N68" s="6"/>
    </row>
    <row r="69" spans="1:14" s="53" customFormat="1" ht="18.75" customHeight="1">
      <c r="A69" s="6"/>
      <c r="B69" s="6"/>
      <c r="C69" s="6"/>
      <c r="D69" s="6"/>
      <c r="E69" s="6"/>
      <c r="F69" s="6"/>
      <c r="G69" s="6"/>
      <c r="H69" s="6"/>
      <c r="I69" s="208" t="s">
        <v>7</v>
      </c>
      <c r="J69" s="208"/>
      <c r="K69" s="208"/>
      <c r="L69" s="208"/>
      <c r="M69" s="208"/>
      <c r="N69" s="6"/>
    </row>
    <row r="70" spans="1:14" ht="18.75" customHeight="1">
      <c r="A70" s="4"/>
      <c r="B70" s="3"/>
      <c r="C70" s="3"/>
      <c r="D70" s="3"/>
      <c r="E70" s="3"/>
      <c r="F70" s="3"/>
      <c r="G70" s="3"/>
      <c r="H70" s="3"/>
      <c r="I70" s="209" t="s">
        <v>256</v>
      </c>
      <c r="J70" s="209"/>
      <c r="K70" s="209"/>
      <c r="L70" s="209"/>
      <c r="M70" s="209"/>
      <c r="N70" s="93"/>
    </row>
    <row r="71" spans="1:14" s="53" customFormat="1" ht="12" customHeight="1">
      <c r="A71" s="6"/>
      <c r="B71" s="6"/>
      <c r="C71" s="6"/>
      <c r="D71" s="6"/>
      <c r="E71" s="6"/>
      <c r="F71" s="6"/>
      <c r="G71" s="6"/>
      <c r="H71" s="6"/>
      <c r="I71" s="205" t="s">
        <v>8</v>
      </c>
      <c r="J71" s="205"/>
      <c r="K71" s="205"/>
      <c r="L71" s="205"/>
      <c r="M71" s="205"/>
      <c r="N71" s="5"/>
    </row>
    <row r="72" spans="1:13" s="77" customFormat="1" ht="20.25" customHeight="1">
      <c r="A72" s="76"/>
      <c r="B72" s="76"/>
      <c r="C72" s="76"/>
      <c r="D72" s="76"/>
      <c r="E72" s="76"/>
      <c r="F72" s="76"/>
      <c r="G72" s="76"/>
      <c r="H72" s="76"/>
      <c r="I72" s="190" t="s">
        <v>262</v>
      </c>
      <c r="J72" s="191"/>
      <c r="K72" s="191"/>
      <c r="L72" s="191"/>
      <c r="M72" s="191"/>
    </row>
    <row r="73" spans="1:14" s="53" customFormat="1" ht="19.5" customHeight="1">
      <c r="A73" s="6"/>
      <c r="B73" s="6"/>
      <c r="C73" s="6"/>
      <c r="D73" s="6"/>
      <c r="E73" s="6"/>
      <c r="F73" s="6"/>
      <c r="G73" s="6"/>
      <c r="H73" s="6"/>
      <c r="I73" s="6"/>
      <c r="J73" s="4"/>
      <c r="K73" s="6"/>
      <c r="L73" s="6"/>
      <c r="M73" s="6"/>
      <c r="N73" s="6"/>
    </row>
    <row r="74" spans="1:14" s="53" customFormat="1" ht="19.5" customHeight="1">
      <c r="A74" s="6"/>
      <c r="B74" s="6"/>
      <c r="C74" s="6"/>
      <c r="D74" s="6"/>
      <c r="E74" s="6"/>
      <c r="F74" s="6"/>
      <c r="G74" s="6"/>
      <c r="H74" s="6"/>
      <c r="I74" s="6"/>
      <c r="J74" s="4"/>
      <c r="K74" s="6"/>
      <c r="L74" s="6"/>
      <c r="M74" s="6"/>
      <c r="N74" s="6"/>
    </row>
    <row r="75" spans="1:14" ht="20.25">
      <c r="A75" s="189" t="s">
        <v>188</v>
      </c>
      <c r="B75" s="189"/>
      <c r="C75" s="189"/>
      <c r="D75" s="189"/>
      <c r="E75" s="189"/>
      <c r="F75" s="189"/>
      <c r="G75" s="189"/>
      <c r="H75" s="189"/>
      <c r="I75" s="189"/>
      <c r="J75" s="189"/>
      <c r="K75" s="189"/>
      <c r="L75" s="189"/>
      <c r="M75" s="189"/>
      <c r="N75" s="189"/>
    </row>
    <row r="76" spans="1:14" s="54" customFormat="1" ht="20.25">
      <c r="A76" s="195" t="s">
        <v>189</v>
      </c>
      <c r="B76" s="195"/>
      <c r="C76" s="195"/>
      <c r="D76" s="195"/>
      <c r="E76" s="195"/>
      <c r="F76" s="195"/>
      <c r="G76" s="195"/>
      <c r="H76" s="195"/>
      <c r="I76" s="195"/>
      <c r="J76" s="195"/>
      <c r="K76" s="195"/>
      <c r="L76" s="195"/>
      <c r="M76" s="195"/>
      <c r="N76" s="195"/>
    </row>
    <row r="77" spans="1:14" ht="18.75">
      <c r="A77" s="3"/>
      <c r="B77" s="3"/>
      <c r="C77" s="3"/>
      <c r="D77" s="3"/>
      <c r="E77" s="3"/>
      <c r="F77" s="188"/>
      <c r="G77" s="188"/>
      <c r="H77" s="188"/>
      <c r="I77" s="188"/>
      <c r="J77" s="188"/>
      <c r="K77" s="188"/>
      <c r="L77" s="3"/>
      <c r="M77" s="3"/>
      <c r="N77" s="3"/>
    </row>
    <row r="78" spans="1:14" ht="18.75">
      <c r="A78" s="4" t="s">
        <v>0</v>
      </c>
      <c r="B78" s="187" t="s">
        <v>77</v>
      </c>
      <c r="C78" s="187"/>
      <c r="D78" s="187"/>
      <c r="E78" s="187"/>
      <c r="F78" s="187" t="s">
        <v>256</v>
      </c>
      <c r="G78" s="187"/>
      <c r="H78" s="187"/>
      <c r="I78" s="187"/>
      <c r="J78" s="187"/>
      <c r="K78" s="187"/>
      <c r="L78" s="187" t="s">
        <v>191</v>
      </c>
      <c r="M78" s="187"/>
      <c r="N78" s="3"/>
    </row>
    <row r="79" spans="1:14" s="98" customFormat="1" ht="15.75" customHeight="1">
      <c r="A79" s="97"/>
      <c r="B79" s="181" t="s">
        <v>193</v>
      </c>
      <c r="C79" s="181"/>
      <c r="D79" s="181"/>
      <c r="E79" s="181"/>
      <c r="F79" s="181" t="s">
        <v>8</v>
      </c>
      <c r="G79" s="181"/>
      <c r="H79" s="181"/>
      <c r="I79" s="181"/>
      <c r="J79" s="181"/>
      <c r="K79" s="181"/>
      <c r="L79" s="181" t="s">
        <v>190</v>
      </c>
      <c r="M79" s="181"/>
      <c r="N79" s="97"/>
    </row>
    <row r="80" spans="1:14" ht="15.75" customHeight="1">
      <c r="A80" s="3"/>
      <c r="B80" s="89"/>
      <c r="C80" s="78"/>
      <c r="D80" s="78"/>
      <c r="E80" s="10"/>
      <c r="F80" s="9"/>
      <c r="G80" s="9"/>
      <c r="H80" s="9"/>
      <c r="I80" s="9"/>
      <c r="J80" s="9"/>
      <c r="K80" s="9"/>
      <c r="L80" s="9"/>
      <c r="M80" s="3"/>
      <c r="N80" s="3"/>
    </row>
    <row r="81" spans="1:14" ht="18.75">
      <c r="A81" s="4" t="s">
        <v>192</v>
      </c>
      <c r="B81" s="187" t="s">
        <v>78</v>
      </c>
      <c r="C81" s="187"/>
      <c r="D81" s="187"/>
      <c r="E81" s="187"/>
      <c r="F81" s="187" t="s">
        <v>256</v>
      </c>
      <c r="G81" s="187"/>
      <c r="H81" s="187"/>
      <c r="I81" s="187"/>
      <c r="J81" s="187"/>
      <c r="K81" s="187"/>
      <c r="L81" s="187" t="s">
        <v>191</v>
      </c>
      <c r="M81" s="187"/>
      <c r="N81" s="3"/>
    </row>
    <row r="82" spans="1:14" s="100" customFormat="1" ht="24" customHeight="1">
      <c r="A82" s="99"/>
      <c r="B82" s="185" t="s">
        <v>194</v>
      </c>
      <c r="C82" s="185"/>
      <c r="D82" s="185"/>
      <c r="E82" s="185"/>
      <c r="F82" s="181" t="s">
        <v>214</v>
      </c>
      <c r="G82" s="181"/>
      <c r="H82" s="181"/>
      <c r="I82" s="181"/>
      <c r="J82" s="181"/>
      <c r="K82" s="181"/>
      <c r="L82" s="181" t="s">
        <v>190</v>
      </c>
      <c r="M82" s="181"/>
      <c r="N82" s="99"/>
    </row>
    <row r="83" spans="1:14" ht="72.75" customHeight="1">
      <c r="A83" s="4" t="s">
        <v>2</v>
      </c>
      <c r="B83" s="7" t="s">
        <v>217</v>
      </c>
      <c r="C83" s="95"/>
      <c r="D83" s="186" t="s">
        <v>203</v>
      </c>
      <c r="E83" s="186"/>
      <c r="F83" s="186" t="s">
        <v>12</v>
      </c>
      <c r="G83" s="186"/>
      <c r="H83" s="183" t="s">
        <v>204</v>
      </c>
      <c r="I83" s="183"/>
      <c r="J83" s="183"/>
      <c r="K83" s="183"/>
      <c r="L83" s="194">
        <v>16201100000</v>
      </c>
      <c r="M83" s="194"/>
      <c r="N83" s="1"/>
    </row>
    <row r="84" spans="1:14" s="98" customFormat="1" ht="39.75" customHeight="1">
      <c r="A84" s="101"/>
      <c r="B84" s="39" t="s">
        <v>195</v>
      </c>
      <c r="C84" s="85"/>
      <c r="D84" s="196" t="s">
        <v>196</v>
      </c>
      <c r="E84" s="196"/>
      <c r="F84" s="196" t="s">
        <v>198</v>
      </c>
      <c r="G84" s="196"/>
      <c r="H84" s="196" t="s">
        <v>199</v>
      </c>
      <c r="I84" s="196"/>
      <c r="J84" s="196"/>
      <c r="K84" s="196"/>
      <c r="L84" s="196" t="s">
        <v>200</v>
      </c>
      <c r="M84" s="196"/>
      <c r="N84" s="102"/>
    </row>
    <row r="85" spans="1:14" s="98" customFormat="1" ht="12">
      <c r="A85" s="101"/>
      <c r="B85" s="39"/>
      <c r="C85" s="85"/>
      <c r="D85" s="39"/>
      <c r="E85" s="39"/>
      <c r="F85" s="39"/>
      <c r="G85" s="39"/>
      <c r="H85" s="39"/>
      <c r="I85" s="39"/>
      <c r="J85" s="39"/>
      <c r="K85" s="39"/>
      <c r="L85" s="39"/>
      <c r="M85" s="39"/>
      <c r="N85" s="102"/>
    </row>
    <row r="86" spans="1:14" ht="18.75">
      <c r="A86" s="4" t="s">
        <v>3</v>
      </c>
      <c r="B86" s="182" t="s">
        <v>259</v>
      </c>
      <c r="C86" s="182"/>
      <c r="D86" s="182"/>
      <c r="E86" s="182"/>
      <c r="F86" s="182"/>
      <c r="G86" s="182"/>
      <c r="H86" s="182"/>
      <c r="I86" s="182"/>
      <c r="J86" s="182"/>
      <c r="K86" s="182"/>
      <c r="L86" s="182"/>
      <c r="M86" s="182"/>
      <c r="N86" s="1"/>
    </row>
    <row r="87" spans="1:14" ht="18.75">
      <c r="A87" s="4"/>
      <c r="B87" s="8"/>
      <c r="C87" s="8"/>
      <c r="D87" s="8"/>
      <c r="E87" s="8"/>
      <c r="F87" s="3"/>
      <c r="G87" s="68"/>
      <c r="H87" s="3"/>
      <c r="I87" s="1"/>
      <c r="J87" s="1"/>
      <c r="K87" s="1"/>
      <c r="L87" s="1"/>
      <c r="M87" s="1"/>
      <c r="N87" s="1"/>
    </row>
    <row r="88" spans="1:14" ht="189" customHeight="1">
      <c r="A88" s="4" t="s">
        <v>4</v>
      </c>
      <c r="B88" s="68" t="s">
        <v>186</v>
      </c>
      <c r="C88" s="68"/>
      <c r="D88" s="68"/>
      <c r="E88" s="180" t="s">
        <v>242</v>
      </c>
      <c r="F88" s="180"/>
      <c r="G88" s="180"/>
      <c r="H88" s="180"/>
      <c r="I88" s="180"/>
      <c r="J88" s="180"/>
      <c r="K88" s="180"/>
      <c r="L88" s="180"/>
      <c r="M88" s="180"/>
      <c r="N88" s="180"/>
    </row>
    <row r="89" spans="1:14" ht="18.75">
      <c r="A89" s="4"/>
      <c r="B89" s="13"/>
      <c r="C89" s="13"/>
      <c r="D89" s="13"/>
      <c r="E89" s="206"/>
      <c r="F89" s="206"/>
      <c r="G89" s="206"/>
      <c r="H89" s="206"/>
      <c r="I89" s="206"/>
      <c r="J89" s="206"/>
      <c r="K89" s="206"/>
      <c r="L89" s="206"/>
      <c r="M89" s="206"/>
      <c r="N89" s="206"/>
    </row>
    <row r="90" spans="1:14" ht="18.75">
      <c r="A90" s="4" t="s">
        <v>6</v>
      </c>
      <c r="B90" s="54" t="s">
        <v>162</v>
      </c>
      <c r="C90" s="55"/>
      <c r="D90" s="55"/>
      <c r="E90" s="56"/>
      <c r="F90" s="56"/>
      <c r="G90" s="56"/>
      <c r="H90" s="56"/>
      <c r="I90" s="56"/>
      <c r="J90" s="1"/>
      <c r="K90" s="1"/>
      <c r="L90" s="1"/>
      <c r="M90" s="1"/>
      <c r="N90" s="1"/>
    </row>
    <row r="91" spans="1:14" ht="18.75">
      <c r="A91" s="4"/>
      <c r="B91" s="57" t="s">
        <v>153</v>
      </c>
      <c r="C91" s="184" t="s">
        <v>154</v>
      </c>
      <c r="D91" s="184"/>
      <c r="E91" s="184"/>
      <c r="F91" s="184"/>
      <c r="G91" s="184"/>
      <c r="H91" s="184"/>
      <c r="I91" s="184"/>
      <c r="J91" s="184"/>
      <c r="K91" s="184"/>
      <c r="L91" s="184"/>
      <c r="M91" s="184"/>
      <c r="N91" s="1"/>
    </row>
    <row r="92" spans="1:14" ht="18.75">
      <c r="A92" s="4"/>
      <c r="B92" s="70">
        <v>1</v>
      </c>
      <c r="C92" s="218" t="s">
        <v>166</v>
      </c>
      <c r="D92" s="218"/>
      <c r="E92" s="219"/>
      <c r="F92" s="219"/>
      <c r="G92" s="219"/>
      <c r="H92" s="219"/>
      <c r="I92" s="219"/>
      <c r="J92" s="219"/>
      <c r="K92" s="219"/>
      <c r="L92" s="219"/>
      <c r="M92" s="219"/>
      <c r="N92" s="1"/>
    </row>
    <row r="93" spans="1:14" ht="18.75">
      <c r="A93" s="4"/>
      <c r="B93" s="70">
        <v>2</v>
      </c>
      <c r="C93" s="201" t="s">
        <v>167</v>
      </c>
      <c r="D93" s="199"/>
      <c r="E93" s="199"/>
      <c r="F93" s="199"/>
      <c r="G93" s="199"/>
      <c r="H93" s="199"/>
      <c r="I93" s="199"/>
      <c r="J93" s="199"/>
      <c r="K93" s="199"/>
      <c r="L93" s="199"/>
      <c r="M93" s="200"/>
      <c r="N93" s="1"/>
    </row>
    <row r="94" spans="1:14" ht="18.75">
      <c r="A94" s="4"/>
      <c r="B94" s="70">
        <v>3</v>
      </c>
      <c r="C94" s="197" t="s">
        <v>168</v>
      </c>
      <c r="D94" s="198"/>
      <c r="E94" s="199"/>
      <c r="F94" s="199"/>
      <c r="G94" s="199"/>
      <c r="H94" s="199"/>
      <c r="I94" s="199"/>
      <c r="J94" s="199"/>
      <c r="K94" s="199"/>
      <c r="L94" s="199"/>
      <c r="M94" s="200"/>
      <c r="N94" s="1"/>
    </row>
    <row r="95" spans="1:14" ht="18.75">
      <c r="A95" s="4"/>
      <c r="B95" s="70">
        <v>4</v>
      </c>
      <c r="C95" s="201" t="s">
        <v>169</v>
      </c>
      <c r="D95" s="199"/>
      <c r="E95" s="199"/>
      <c r="F95" s="199"/>
      <c r="G95" s="199"/>
      <c r="H95" s="199"/>
      <c r="I95" s="199"/>
      <c r="J95" s="199"/>
      <c r="K95" s="199"/>
      <c r="L95" s="199"/>
      <c r="M95" s="200"/>
      <c r="N95" s="1"/>
    </row>
    <row r="96" spans="1:14" ht="18.75">
      <c r="A96" s="4"/>
      <c r="B96" s="70">
        <v>5</v>
      </c>
      <c r="C96" s="197" t="s">
        <v>165</v>
      </c>
      <c r="D96" s="198"/>
      <c r="E96" s="199"/>
      <c r="F96" s="199"/>
      <c r="G96" s="199"/>
      <c r="H96" s="199"/>
      <c r="I96" s="199"/>
      <c r="J96" s="199"/>
      <c r="K96" s="199"/>
      <c r="L96" s="199"/>
      <c r="M96" s="200"/>
      <c r="N96" s="1"/>
    </row>
    <row r="97" spans="1:14" ht="18.75">
      <c r="A97" s="4" t="s">
        <v>155</v>
      </c>
      <c r="B97" s="128" t="s">
        <v>5</v>
      </c>
      <c r="C97" s="10"/>
      <c r="D97" s="10"/>
      <c r="E97" s="214" t="s">
        <v>86</v>
      </c>
      <c r="F97" s="214"/>
      <c r="G97" s="214"/>
      <c r="H97" s="214"/>
      <c r="I97" s="214"/>
      <c r="J97" s="214"/>
      <c r="K97" s="214"/>
      <c r="L97" s="214"/>
      <c r="M97" s="3"/>
      <c r="N97" s="3"/>
    </row>
    <row r="98" spans="1:14" ht="18.75">
      <c r="A98" s="3"/>
      <c r="B98" s="3"/>
      <c r="C98" s="3"/>
      <c r="D98" s="3"/>
      <c r="E98" s="3"/>
      <c r="F98" s="68"/>
      <c r="G98" s="3"/>
      <c r="H98" s="1"/>
      <c r="I98" s="1"/>
      <c r="J98" s="1"/>
      <c r="K98" s="1"/>
      <c r="L98" s="1"/>
      <c r="M98" s="3"/>
      <c r="N98" s="3"/>
    </row>
    <row r="99" spans="1:14" s="53" customFormat="1" ht="18.75" customHeight="1">
      <c r="A99" s="6"/>
      <c r="B99" s="6"/>
      <c r="C99" s="6"/>
      <c r="D99" s="6"/>
      <c r="E99" s="6"/>
      <c r="F99" s="6"/>
      <c r="G99" s="6"/>
      <c r="H99" s="6"/>
      <c r="I99" s="6"/>
      <c r="J99" s="4"/>
      <c r="K99" s="204" t="s">
        <v>187</v>
      </c>
      <c r="L99" s="204"/>
      <c r="M99" s="204"/>
      <c r="N99" s="6"/>
    </row>
    <row r="100" spans="1:14" s="53" customFormat="1" ht="27" customHeight="1">
      <c r="A100" s="6"/>
      <c r="B100" s="6"/>
      <c r="C100" s="6"/>
      <c r="D100" s="6"/>
      <c r="E100" s="6"/>
      <c r="F100" s="6"/>
      <c r="G100" s="6"/>
      <c r="H100" s="6"/>
      <c r="I100" s="6"/>
      <c r="J100" s="4"/>
      <c r="K100" s="204"/>
      <c r="L100" s="204"/>
      <c r="M100" s="204"/>
      <c r="N100" s="6"/>
    </row>
    <row r="101" spans="1:14" s="53" customFormat="1" ht="18.75">
      <c r="A101" s="6"/>
      <c r="B101" s="6"/>
      <c r="C101" s="6"/>
      <c r="D101" s="6"/>
      <c r="E101" s="6"/>
      <c r="F101" s="6"/>
      <c r="G101" s="6"/>
      <c r="H101" s="6"/>
      <c r="I101" s="6"/>
      <c r="J101" s="4"/>
      <c r="K101" s="106"/>
      <c r="L101" s="106"/>
      <c r="M101" s="5"/>
      <c r="N101" s="6"/>
    </row>
    <row r="102" spans="1:14" s="53" customFormat="1" ht="18.75">
      <c r="A102" s="6"/>
      <c r="B102" s="6"/>
      <c r="C102" s="6"/>
      <c r="D102" s="6"/>
      <c r="E102" s="6"/>
      <c r="F102" s="6"/>
      <c r="G102" s="6"/>
      <c r="H102" s="6"/>
      <c r="I102" s="207" t="s">
        <v>1</v>
      </c>
      <c r="J102" s="207"/>
      <c r="K102" s="207"/>
      <c r="L102" s="207"/>
      <c r="M102" s="207"/>
      <c r="N102" s="6"/>
    </row>
    <row r="103" spans="1:14" s="53" customFormat="1" ht="18.75" customHeight="1">
      <c r="A103" s="6"/>
      <c r="B103" s="6"/>
      <c r="C103" s="6"/>
      <c r="D103" s="6"/>
      <c r="E103" s="6"/>
      <c r="F103" s="6"/>
      <c r="G103" s="6"/>
      <c r="H103" s="6"/>
      <c r="I103" s="208" t="s">
        <v>7</v>
      </c>
      <c r="J103" s="208"/>
      <c r="K103" s="208"/>
      <c r="L103" s="208"/>
      <c r="M103" s="208"/>
      <c r="N103" s="6"/>
    </row>
    <row r="104" spans="1:14" ht="18.75" customHeight="1">
      <c r="A104" s="4"/>
      <c r="B104" s="3"/>
      <c r="C104" s="3"/>
      <c r="D104" s="3"/>
      <c r="E104" s="3"/>
      <c r="F104" s="3"/>
      <c r="G104" s="3"/>
      <c r="H104" s="3"/>
      <c r="I104" s="209" t="s">
        <v>256</v>
      </c>
      <c r="J104" s="209"/>
      <c r="K104" s="209"/>
      <c r="L104" s="209"/>
      <c r="M104" s="209"/>
      <c r="N104" s="93"/>
    </row>
    <row r="105" spans="1:14" s="53" customFormat="1" ht="12" customHeight="1">
      <c r="A105" s="6"/>
      <c r="B105" s="6"/>
      <c r="C105" s="6"/>
      <c r="D105" s="6"/>
      <c r="E105" s="6"/>
      <c r="F105" s="6"/>
      <c r="G105" s="6"/>
      <c r="H105" s="6"/>
      <c r="I105" s="205" t="s">
        <v>8</v>
      </c>
      <c r="J105" s="205"/>
      <c r="K105" s="205"/>
      <c r="L105" s="205"/>
      <c r="M105" s="205"/>
      <c r="N105" s="5"/>
    </row>
    <row r="106" spans="1:13" s="77" customFormat="1" ht="20.25" customHeight="1">
      <c r="A106" s="76"/>
      <c r="B106" s="76"/>
      <c r="C106" s="76"/>
      <c r="D106" s="76"/>
      <c r="E106" s="76"/>
      <c r="F106" s="76"/>
      <c r="G106" s="76"/>
      <c r="H106" s="76"/>
      <c r="I106" s="190" t="s">
        <v>262</v>
      </c>
      <c r="J106" s="191"/>
      <c r="K106" s="191"/>
      <c r="L106" s="191"/>
      <c r="M106" s="191"/>
    </row>
    <row r="107" spans="1:14" s="53" customFormat="1" ht="19.5" customHeight="1">
      <c r="A107" s="6"/>
      <c r="B107" s="6"/>
      <c r="C107" s="6"/>
      <c r="D107" s="6"/>
      <c r="E107" s="6"/>
      <c r="F107" s="6"/>
      <c r="G107" s="6"/>
      <c r="H107" s="6"/>
      <c r="I107" s="6"/>
      <c r="J107" s="4"/>
      <c r="K107" s="6"/>
      <c r="L107" s="6"/>
      <c r="M107" s="6"/>
      <c r="N107" s="6"/>
    </row>
    <row r="108" spans="1:14" s="53" customFormat="1" ht="19.5" customHeight="1">
      <c r="A108" s="6"/>
      <c r="B108" s="6"/>
      <c r="C108" s="6"/>
      <c r="D108" s="6"/>
      <c r="E108" s="6"/>
      <c r="F108" s="6"/>
      <c r="G108" s="6"/>
      <c r="H108" s="6"/>
      <c r="I108" s="6"/>
      <c r="J108" s="4"/>
      <c r="K108" s="6"/>
      <c r="L108" s="6"/>
      <c r="M108" s="6"/>
      <c r="N108" s="6"/>
    </row>
    <row r="109" spans="1:14" ht="20.25">
      <c r="A109" s="189" t="s">
        <v>188</v>
      </c>
      <c r="B109" s="189"/>
      <c r="C109" s="189"/>
      <c r="D109" s="189"/>
      <c r="E109" s="189"/>
      <c r="F109" s="189"/>
      <c r="G109" s="189"/>
      <c r="H109" s="189"/>
      <c r="I109" s="189"/>
      <c r="J109" s="189"/>
      <c r="K109" s="189"/>
      <c r="L109" s="189"/>
      <c r="M109" s="189"/>
      <c r="N109" s="189"/>
    </row>
    <row r="110" spans="1:14" s="54" customFormat="1" ht="20.25">
      <c r="A110" s="195" t="s">
        <v>189</v>
      </c>
      <c r="B110" s="195"/>
      <c r="C110" s="195"/>
      <c r="D110" s="195"/>
      <c r="E110" s="195"/>
      <c r="F110" s="195"/>
      <c r="G110" s="195"/>
      <c r="H110" s="195"/>
      <c r="I110" s="195"/>
      <c r="J110" s="195"/>
      <c r="K110" s="195"/>
      <c r="L110" s="195"/>
      <c r="M110" s="195"/>
      <c r="N110" s="195"/>
    </row>
    <row r="111" spans="1:14" ht="18.75">
      <c r="A111" s="3"/>
      <c r="B111" s="3"/>
      <c r="C111" s="3"/>
      <c r="D111" s="3"/>
      <c r="E111" s="3"/>
      <c r="F111" s="188"/>
      <c r="G111" s="188"/>
      <c r="H111" s="188"/>
      <c r="I111" s="188"/>
      <c r="J111" s="188"/>
      <c r="K111" s="188"/>
      <c r="L111" s="3"/>
      <c r="M111" s="3"/>
      <c r="N111" s="3"/>
    </row>
    <row r="112" spans="1:14" ht="18.75">
      <c r="A112" s="4" t="s">
        <v>0</v>
      </c>
      <c r="B112" s="187" t="s">
        <v>77</v>
      </c>
      <c r="C112" s="187"/>
      <c r="D112" s="187"/>
      <c r="E112" s="187"/>
      <c r="F112" s="187" t="s">
        <v>256</v>
      </c>
      <c r="G112" s="187"/>
      <c r="H112" s="187"/>
      <c r="I112" s="187"/>
      <c r="J112" s="187"/>
      <c r="K112" s="187"/>
      <c r="L112" s="187" t="s">
        <v>191</v>
      </c>
      <c r="M112" s="187"/>
      <c r="N112" s="3"/>
    </row>
    <row r="113" spans="1:14" s="98" customFormat="1" ht="15.75" customHeight="1">
      <c r="A113" s="97"/>
      <c r="B113" s="181" t="s">
        <v>193</v>
      </c>
      <c r="C113" s="181"/>
      <c r="D113" s="181"/>
      <c r="E113" s="181"/>
      <c r="F113" s="181" t="s">
        <v>8</v>
      </c>
      <c r="G113" s="181"/>
      <c r="H113" s="181"/>
      <c r="I113" s="181"/>
      <c r="J113" s="181"/>
      <c r="K113" s="181"/>
      <c r="L113" s="181" t="s">
        <v>190</v>
      </c>
      <c r="M113" s="181"/>
      <c r="N113" s="97"/>
    </row>
    <row r="114" spans="1:14" ht="15.75" customHeight="1">
      <c r="A114" s="3"/>
      <c r="B114" s="89"/>
      <c r="C114" s="78"/>
      <c r="D114" s="78"/>
      <c r="E114" s="10"/>
      <c r="F114" s="9"/>
      <c r="G114" s="9"/>
      <c r="H114" s="9"/>
      <c r="I114" s="9"/>
      <c r="J114" s="9"/>
      <c r="K114" s="9"/>
      <c r="L114" s="9"/>
      <c r="M114" s="3"/>
      <c r="N114" s="3"/>
    </row>
    <row r="115" spans="1:14" ht="18.75">
      <c r="A115" s="4" t="s">
        <v>192</v>
      </c>
      <c r="B115" s="187" t="s">
        <v>78</v>
      </c>
      <c r="C115" s="187"/>
      <c r="D115" s="187"/>
      <c r="E115" s="187"/>
      <c r="F115" s="187" t="s">
        <v>256</v>
      </c>
      <c r="G115" s="187"/>
      <c r="H115" s="187"/>
      <c r="I115" s="187"/>
      <c r="J115" s="187"/>
      <c r="K115" s="187"/>
      <c r="L115" s="187" t="s">
        <v>191</v>
      </c>
      <c r="M115" s="187"/>
      <c r="N115" s="3"/>
    </row>
    <row r="116" spans="1:14" s="100" customFormat="1" ht="24" customHeight="1">
      <c r="A116" s="99"/>
      <c r="B116" s="185" t="s">
        <v>194</v>
      </c>
      <c r="C116" s="185"/>
      <c r="D116" s="185"/>
      <c r="E116" s="185"/>
      <c r="F116" s="181" t="s">
        <v>214</v>
      </c>
      <c r="G116" s="181"/>
      <c r="H116" s="181"/>
      <c r="I116" s="181"/>
      <c r="J116" s="181"/>
      <c r="K116" s="181"/>
      <c r="L116" s="181" t="s">
        <v>190</v>
      </c>
      <c r="M116" s="181"/>
      <c r="N116" s="99"/>
    </row>
    <row r="117" spans="1:14" ht="18.75">
      <c r="A117" s="4" t="s">
        <v>2</v>
      </c>
      <c r="B117" s="7" t="s">
        <v>218</v>
      </c>
      <c r="C117" s="95"/>
      <c r="D117" s="186" t="s">
        <v>205</v>
      </c>
      <c r="E117" s="186"/>
      <c r="F117" s="186" t="s">
        <v>13</v>
      </c>
      <c r="G117" s="186"/>
      <c r="H117" s="183" t="s">
        <v>226</v>
      </c>
      <c r="I117" s="183"/>
      <c r="J117" s="183"/>
      <c r="K117" s="183"/>
      <c r="L117" s="194">
        <v>16201100000</v>
      </c>
      <c r="M117" s="194"/>
      <c r="N117" s="1"/>
    </row>
    <row r="118" spans="1:14" s="98" customFormat="1" ht="35.25" customHeight="1">
      <c r="A118" s="101"/>
      <c r="B118" s="39" t="s">
        <v>195</v>
      </c>
      <c r="C118" s="85"/>
      <c r="D118" s="196" t="s">
        <v>196</v>
      </c>
      <c r="E118" s="196"/>
      <c r="F118" s="196" t="s">
        <v>198</v>
      </c>
      <c r="G118" s="196"/>
      <c r="H118" s="196" t="s">
        <v>199</v>
      </c>
      <c r="I118" s="196"/>
      <c r="J118" s="196"/>
      <c r="K118" s="196"/>
      <c r="L118" s="196" t="s">
        <v>200</v>
      </c>
      <c r="M118" s="196"/>
      <c r="N118" s="102"/>
    </row>
    <row r="119" spans="1:14" ht="18.75">
      <c r="A119" s="4"/>
      <c r="B119" s="8"/>
      <c r="C119" s="8"/>
      <c r="D119" s="8"/>
      <c r="E119" s="8"/>
      <c r="F119" s="129"/>
      <c r="G119" s="130"/>
      <c r="H119" s="129"/>
      <c r="I119" s="1"/>
      <c r="J119" s="1"/>
      <c r="K119" s="1"/>
      <c r="L119" s="1"/>
      <c r="M119" s="1"/>
      <c r="N119" s="1"/>
    </row>
    <row r="120" spans="1:14" ht="18.75">
      <c r="A120" s="4" t="s">
        <v>3</v>
      </c>
      <c r="B120" s="182" t="s">
        <v>260</v>
      </c>
      <c r="C120" s="182"/>
      <c r="D120" s="182"/>
      <c r="E120" s="182"/>
      <c r="F120" s="182"/>
      <c r="G120" s="182"/>
      <c r="H120" s="182"/>
      <c r="I120" s="182"/>
      <c r="J120" s="182"/>
      <c r="K120" s="182"/>
      <c r="L120" s="182"/>
      <c r="M120" s="182"/>
      <c r="N120" s="1"/>
    </row>
    <row r="121" spans="1:14" ht="18.75">
      <c r="A121" s="4"/>
      <c r="B121" s="8"/>
      <c r="C121" s="8"/>
      <c r="D121" s="8"/>
      <c r="E121" s="8"/>
      <c r="F121" s="3"/>
      <c r="G121" s="68"/>
      <c r="H121" s="3"/>
      <c r="I121" s="1"/>
      <c r="J121" s="1"/>
      <c r="K121" s="1"/>
      <c r="L121" s="1"/>
      <c r="M121" s="1"/>
      <c r="N121" s="1"/>
    </row>
    <row r="122" spans="1:14" ht="116.25" customHeight="1">
      <c r="A122" s="4" t="s">
        <v>4</v>
      </c>
      <c r="B122" s="68" t="s">
        <v>186</v>
      </c>
      <c r="C122" s="68"/>
      <c r="D122" s="68"/>
      <c r="E122" s="180" t="s">
        <v>235</v>
      </c>
      <c r="F122" s="180"/>
      <c r="G122" s="180"/>
      <c r="H122" s="180"/>
      <c r="I122" s="180"/>
      <c r="J122" s="180"/>
      <c r="K122" s="180"/>
      <c r="L122" s="180"/>
      <c r="M122" s="180"/>
      <c r="N122" s="180"/>
    </row>
    <row r="123" spans="1:14" ht="18.75">
      <c r="A123" s="4"/>
      <c r="B123" s="13"/>
      <c r="C123" s="13"/>
      <c r="D123" s="13"/>
      <c r="E123" s="222"/>
      <c r="F123" s="222"/>
      <c r="G123" s="222"/>
      <c r="H123" s="222"/>
      <c r="I123" s="222"/>
      <c r="J123" s="222"/>
      <c r="K123" s="222"/>
      <c r="L123" s="222"/>
      <c r="M123" s="222"/>
      <c r="N123" s="222"/>
    </row>
    <row r="124" spans="1:14" ht="18.75">
      <c r="A124" s="4" t="s">
        <v>6</v>
      </c>
      <c r="B124" s="54" t="s">
        <v>162</v>
      </c>
      <c r="C124" s="55"/>
      <c r="D124" s="55"/>
      <c r="E124" s="56"/>
      <c r="F124" s="56"/>
      <c r="G124" s="56"/>
      <c r="H124" s="56"/>
      <c r="I124" s="56"/>
      <c r="J124" s="1"/>
      <c r="K124" s="1"/>
      <c r="L124" s="1"/>
      <c r="M124" s="1"/>
      <c r="N124" s="1"/>
    </row>
    <row r="125" spans="1:14" ht="18.75">
      <c r="A125" s="4"/>
      <c r="B125" s="57" t="s">
        <v>153</v>
      </c>
      <c r="C125" s="184" t="s">
        <v>154</v>
      </c>
      <c r="D125" s="184"/>
      <c r="E125" s="184"/>
      <c r="F125" s="184"/>
      <c r="G125" s="184"/>
      <c r="H125" s="184"/>
      <c r="I125" s="184"/>
      <c r="J125" s="184"/>
      <c r="K125" s="184"/>
      <c r="L125" s="184"/>
      <c r="M125" s="184"/>
      <c r="N125" s="1"/>
    </row>
    <row r="126" spans="1:14" ht="18.75">
      <c r="A126" s="4"/>
      <c r="B126" s="70">
        <v>1</v>
      </c>
      <c r="C126" s="192" t="s">
        <v>172</v>
      </c>
      <c r="D126" s="192"/>
      <c r="E126" s="193"/>
      <c r="F126" s="193"/>
      <c r="G126" s="193"/>
      <c r="H126" s="193"/>
      <c r="I126" s="193"/>
      <c r="J126" s="193"/>
      <c r="K126" s="193"/>
      <c r="L126" s="193"/>
      <c r="M126" s="193"/>
      <c r="N126" s="1"/>
    </row>
    <row r="127" spans="1:14" ht="18.75">
      <c r="A127" s="4"/>
      <c r="B127" s="70">
        <v>2</v>
      </c>
      <c r="C127" s="215" t="s">
        <v>170</v>
      </c>
      <c r="D127" s="216"/>
      <c r="E127" s="216"/>
      <c r="F127" s="216"/>
      <c r="G127" s="216"/>
      <c r="H127" s="216"/>
      <c r="I127" s="216"/>
      <c r="J127" s="216"/>
      <c r="K127" s="216"/>
      <c r="L127" s="216"/>
      <c r="M127" s="217"/>
      <c r="N127" s="1"/>
    </row>
    <row r="128" spans="1:14" ht="18.75">
      <c r="A128" s="4"/>
      <c r="B128" s="70">
        <v>3</v>
      </c>
      <c r="C128" s="215" t="s">
        <v>171</v>
      </c>
      <c r="D128" s="216"/>
      <c r="E128" s="220"/>
      <c r="F128" s="220"/>
      <c r="G128" s="220"/>
      <c r="H128" s="220"/>
      <c r="I128" s="220"/>
      <c r="J128" s="220"/>
      <c r="K128" s="220"/>
      <c r="L128" s="220"/>
      <c r="M128" s="221"/>
      <c r="N128" s="1"/>
    </row>
    <row r="129" spans="1:14" ht="18.75">
      <c r="A129" s="4" t="s">
        <v>155</v>
      </c>
      <c r="B129" s="11" t="s">
        <v>5</v>
      </c>
      <c r="C129" s="194" t="s">
        <v>10</v>
      </c>
      <c r="D129" s="194"/>
      <c r="E129" s="202"/>
      <c r="F129" s="202"/>
      <c r="G129" s="202"/>
      <c r="H129" s="202"/>
      <c r="I129" s="202"/>
      <c r="J129" s="202"/>
      <c r="K129" s="202"/>
      <c r="L129" s="3"/>
      <c r="M129" s="3"/>
      <c r="N129" s="3"/>
    </row>
    <row r="130" spans="1:14" ht="18.75">
      <c r="A130" s="3"/>
      <c r="B130" s="3"/>
      <c r="C130" s="3"/>
      <c r="D130" s="3"/>
      <c r="E130" s="3"/>
      <c r="F130" s="3"/>
      <c r="G130" s="3"/>
      <c r="H130" s="3"/>
      <c r="I130" s="3"/>
      <c r="J130" s="3"/>
      <c r="K130" s="3"/>
      <c r="L130" s="3"/>
      <c r="M130" s="3"/>
      <c r="N130" s="3"/>
    </row>
    <row r="131" spans="1:14" s="53" customFormat="1" ht="18.75" customHeight="1">
      <c r="A131" s="6"/>
      <c r="B131" s="6"/>
      <c r="C131" s="6"/>
      <c r="D131" s="6"/>
      <c r="E131" s="6"/>
      <c r="F131" s="6"/>
      <c r="G131" s="6"/>
      <c r="H131" s="6"/>
      <c r="I131" s="6"/>
      <c r="J131" s="4"/>
      <c r="K131" s="204" t="s">
        <v>187</v>
      </c>
      <c r="L131" s="204"/>
      <c r="M131" s="204"/>
      <c r="N131" s="6"/>
    </row>
    <row r="132" spans="1:14" s="53" customFormat="1" ht="27" customHeight="1">
      <c r="A132" s="6"/>
      <c r="B132" s="6"/>
      <c r="C132" s="6"/>
      <c r="D132" s="6"/>
      <c r="E132" s="6"/>
      <c r="F132" s="6"/>
      <c r="G132" s="6"/>
      <c r="H132" s="6"/>
      <c r="I132" s="6"/>
      <c r="J132" s="4"/>
      <c r="K132" s="204"/>
      <c r="L132" s="204"/>
      <c r="M132" s="204"/>
      <c r="N132" s="6"/>
    </row>
    <row r="133" spans="1:14" s="53" customFormat="1" ht="18.75">
      <c r="A133" s="6"/>
      <c r="B133" s="6"/>
      <c r="C133" s="6"/>
      <c r="D133" s="6"/>
      <c r="E133" s="6"/>
      <c r="F133" s="6"/>
      <c r="G133" s="6"/>
      <c r="H133" s="6"/>
      <c r="I133" s="6"/>
      <c r="J133" s="4"/>
      <c r="K133" s="106"/>
      <c r="L133" s="106"/>
      <c r="M133" s="5"/>
      <c r="N133" s="6"/>
    </row>
    <row r="134" spans="1:14" s="53" customFormat="1" ht="18.75">
      <c r="A134" s="6"/>
      <c r="B134" s="6"/>
      <c r="C134" s="6"/>
      <c r="D134" s="6"/>
      <c r="E134" s="6"/>
      <c r="F134" s="6"/>
      <c r="G134" s="6"/>
      <c r="H134" s="6"/>
      <c r="I134" s="207" t="s">
        <v>1</v>
      </c>
      <c r="J134" s="207"/>
      <c r="K134" s="207"/>
      <c r="L134" s="207"/>
      <c r="M134" s="207"/>
      <c r="N134" s="6"/>
    </row>
    <row r="135" spans="1:14" s="53" customFormat="1" ht="18.75" customHeight="1">
      <c r="A135" s="6"/>
      <c r="B135" s="6"/>
      <c r="C135" s="6"/>
      <c r="D135" s="6"/>
      <c r="E135" s="6"/>
      <c r="F135" s="6"/>
      <c r="G135" s="6"/>
      <c r="H135" s="6"/>
      <c r="I135" s="208" t="s">
        <v>7</v>
      </c>
      <c r="J135" s="208"/>
      <c r="K135" s="208"/>
      <c r="L135" s="208"/>
      <c r="M135" s="208"/>
      <c r="N135" s="6"/>
    </row>
    <row r="136" spans="1:14" ht="18.75" customHeight="1">
      <c r="A136" s="4"/>
      <c r="B136" s="3"/>
      <c r="C136" s="3"/>
      <c r="D136" s="3"/>
      <c r="E136" s="3"/>
      <c r="F136" s="3"/>
      <c r="G136" s="3"/>
      <c r="H136" s="3"/>
      <c r="I136" s="209" t="s">
        <v>256</v>
      </c>
      <c r="J136" s="209"/>
      <c r="K136" s="209"/>
      <c r="L136" s="209"/>
      <c r="M136" s="209"/>
      <c r="N136" s="93"/>
    </row>
    <row r="137" spans="1:14" s="53" customFormat="1" ht="12" customHeight="1">
      <c r="A137" s="6"/>
      <c r="B137" s="6"/>
      <c r="C137" s="6"/>
      <c r="D137" s="6"/>
      <c r="E137" s="6"/>
      <c r="F137" s="6"/>
      <c r="G137" s="6"/>
      <c r="H137" s="6"/>
      <c r="I137" s="205" t="s">
        <v>8</v>
      </c>
      <c r="J137" s="205"/>
      <c r="K137" s="205"/>
      <c r="L137" s="205"/>
      <c r="M137" s="205"/>
      <c r="N137" s="5"/>
    </row>
    <row r="138" spans="1:13" s="77" customFormat="1" ht="20.25" customHeight="1">
      <c r="A138" s="76"/>
      <c r="B138" s="76"/>
      <c r="C138" s="76"/>
      <c r="D138" s="76"/>
      <c r="E138" s="76"/>
      <c r="F138" s="76"/>
      <c r="G138" s="76"/>
      <c r="H138" s="76"/>
      <c r="I138" s="190" t="s">
        <v>262</v>
      </c>
      <c r="J138" s="191"/>
      <c r="K138" s="191"/>
      <c r="L138" s="191"/>
      <c r="M138" s="191"/>
    </row>
    <row r="139" spans="1:14" s="53" customFormat="1" ht="19.5" customHeight="1">
      <c r="A139" s="6"/>
      <c r="B139" s="6"/>
      <c r="C139" s="6"/>
      <c r="D139" s="6"/>
      <c r="E139" s="6"/>
      <c r="F139" s="6"/>
      <c r="G139" s="6"/>
      <c r="H139" s="6"/>
      <c r="I139" s="6"/>
      <c r="J139" s="4"/>
      <c r="K139" s="6"/>
      <c r="L139" s="6"/>
      <c r="M139" s="6"/>
      <c r="N139" s="6"/>
    </row>
    <row r="140" spans="1:14" s="53" customFormat="1" ht="19.5" customHeight="1">
      <c r="A140" s="6"/>
      <c r="B140" s="6"/>
      <c r="C140" s="6"/>
      <c r="D140" s="6"/>
      <c r="E140" s="6"/>
      <c r="F140" s="6"/>
      <c r="G140" s="6"/>
      <c r="H140" s="6"/>
      <c r="I140" s="6"/>
      <c r="J140" s="4"/>
      <c r="K140" s="6"/>
      <c r="L140" s="6"/>
      <c r="M140" s="6"/>
      <c r="N140" s="6"/>
    </row>
    <row r="141" spans="1:14" ht="20.25">
      <c r="A141" s="189" t="s">
        <v>188</v>
      </c>
      <c r="B141" s="189"/>
      <c r="C141" s="189"/>
      <c r="D141" s="189"/>
      <c r="E141" s="189"/>
      <c r="F141" s="189"/>
      <c r="G141" s="189"/>
      <c r="H141" s="189"/>
      <c r="I141" s="189"/>
      <c r="J141" s="189"/>
      <c r="K141" s="189"/>
      <c r="L141" s="189"/>
      <c r="M141" s="189"/>
      <c r="N141" s="189"/>
    </row>
    <row r="142" spans="1:14" s="54" customFormat="1" ht="20.25">
      <c r="A142" s="195" t="s">
        <v>189</v>
      </c>
      <c r="B142" s="195"/>
      <c r="C142" s="195"/>
      <c r="D142" s="195"/>
      <c r="E142" s="195"/>
      <c r="F142" s="195"/>
      <c r="G142" s="195"/>
      <c r="H142" s="195"/>
      <c r="I142" s="195"/>
      <c r="J142" s="195"/>
      <c r="K142" s="195"/>
      <c r="L142" s="195"/>
      <c r="M142" s="195"/>
      <c r="N142" s="195"/>
    </row>
    <row r="143" spans="1:14" ht="18.75">
      <c r="A143" s="3"/>
      <c r="B143" s="3"/>
      <c r="C143" s="3"/>
      <c r="D143" s="3"/>
      <c r="E143" s="3"/>
      <c r="F143" s="188"/>
      <c r="G143" s="188"/>
      <c r="H143" s="188"/>
      <c r="I143" s="188"/>
      <c r="J143" s="188"/>
      <c r="K143" s="188"/>
      <c r="L143" s="3"/>
      <c r="M143" s="3"/>
      <c r="N143" s="3"/>
    </row>
    <row r="144" spans="1:14" ht="18.75">
      <c r="A144" s="4" t="s">
        <v>0</v>
      </c>
      <c r="B144" s="187" t="s">
        <v>77</v>
      </c>
      <c r="C144" s="187"/>
      <c r="D144" s="187"/>
      <c r="E144" s="187"/>
      <c r="F144" s="187" t="s">
        <v>256</v>
      </c>
      <c r="G144" s="187"/>
      <c r="H144" s="187"/>
      <c r="I144" s="187"/>
      <c r="J144" s="187"/>
      <c r="K144" s="187"/>
      <c r="L144" s="187" t="s">
        <v>191</v>
      </c>
      <c r="M144" s="187"/>
      <c r="N144" s="3"/>
    </row>
    <row r="145" spans="1:14" s="98" customFormat="1" ht="15.75" customHeight="1">
      <c r="A145" s="97"/>
      <c r="B145" s="181" t="s">
        <v>193</v>
      </c>
      <c r="C145" s="181"/>
      <c r="D145" s="181"/>
      <c r="E145" s="181"/>
      <c r="F145" s="181" t="s">
        <v>8</v>
      </c>
      <c r="G145" s="181"/>
      <c r="H145" s="181"/>
      <c r="I145" s="181"/>
      <c r="J145" s="181"/>
      <c r="K145" s="181"/>
      <c r="L145" s="181" t="s">
        <v>190</v>
      </c>
      <c r="M145" s="181"/>
      <c r="N145" s="97"/>
    </row>
    <row r="146" spans="1:14" ht="15.75" customHeight="1">
      <c r="A146" s="3"/>
      <c r="B146" s="89"/>
      <c r="C146" s="78"/>
      <c r="D146" s="78"/>
      <c r="E146" s="10"/>
      <c r="F146" s="9"/>
      <c r="G146" s="9"/>
      <c r="H146" s="9"/>
      <c r="I146" s="9"/>
      <c r="J146" s="9"/>
      <c r="K146" s="9"/>
      <c r="L146" s="9"/>
      <c r="M146" s="3"/>
      <c r="N146" s="3"/>
    </row>
    <row r="147" spans="1:14" ht="18.75">
      <c r="A147" s="4" t="s">
        <v>192</v>
      </c>
      <c r="B147" s="187" t="s">
        <v>78</v>
      </c>
      <c r="C147" s="187"/>
      <c r="D147" s="187"/>
      <c r="E147" s="187"/>
      <c r="F147" s="187" t="s">
        <v>256</v>
      </c>
      <c r="G147" s="187"/>
      <c r="H147" s="187"/>
      <c r="I147" s="187"/>
      <c r="J147" s="187"/>
      <c r="K147" s="187"/>
      <c r="L147" s="187" t="s">
        <v>191</v>
      </c>
      <c r="M147" s="187"/>
      <c r="N147" s="3"/>
    </row>
    <row r="148" spans="1:14" s="100" customFormat="1" ht="24" customHeight="1">
      <c r="A148" s="99"/>
      <c r="B148" s="185" t="s">
        <v>194</v>
      </c>
      <c r="C148" s="185"/>
      <c r="D148" s="185"/>
      <c r="E148" s="185"/>
      <c r="F148" s="181" t="s">
        <v>214</v>
      </c>
      <c r="G148" s="181"/>
      <c r="H148" s="181"/>
      <c r="I148" s="181"/>
      <c r="J148" s="181"/>
      <c r="K148" s="181"/>
      <c r="L148" s="181" t="s">
        <v>190</v>
      </c>
      <c r="M148" s="181"/>
      <c r="N148" s="99"/>
    </row>
    <row r="149" spans="1:14" ht="18.75">
      <c r="A149" s="4" t="s">
        <v>2</v>
      </c>
      <c r="B149" s="7" t="s">
        <v>219</v>
      </c>
      <c r="C149" s="95"/>
      <c r="D149" s="186" t="s">
        <v>206</v>
      </c>
      <c r="E149" s="186"/>
      <c r="F149" s="186" t="s">
        <v>13</v>
      </c>
      <c r="G149" s="186"/>
      <c r="H149" s="183" t="s">
        <v>112</v>
      </c>
      <c r="I149" s="183"/>
      <c r="J149" s="183"/>
      <c r="K149" s="183"/>
      <c r="L149" s="194">
        <v>16201100000</v>
      </c>
      <c r="M149" s="194"/>
      <c r="N149" s="1"/>
    </row>
    <row r="150" spans="1:14" s="98" customFormat="1" ht="42" customHeight="1">
      <c r="A150" s="101"/>
      <c r="B150" s="39" t="s">
        <v>195</v>
      </c>
      <c r="C150" s="85"/>
      <c r="D150" s="196" t="s">
        <v>196</v>
      </c>
      <c r="E150" s="196"/>
      <c r="F150" s="196" t="s">
        <v>198</v>
      </c>
      <c r="G150" s="196"/>
      <c r="H150" s="196" t="s">
        <v>199</v>
      </c>
      <c r="I150" s="196"/>
      <c r="J150" s="196"/>
      <c r="K150" s="196"/>
      <c r="L150" s="196" t="s">
        <v>200</v>
      </c>
      <c r="M150" s="196"/>
      <c r="N150" s="102"/>
    </row>
    <row r="151" spans="1:14" ht="18.75">
      <c r="A151" s="4"/>
      <c r="B151" s="8"/>
      <c r="C151" s="8"/>
      <c r="D151" s="8"/>
      <c r="E151" s="8"/>
      <c r="F151" s="165"/>
      <c r="G151" s="165"/>
      <c r="H151" s="165"/>
      <c r="I151" s="1"/>
      <c r="J151" s="1"/>
      <c r="K151" s="1"/>
      <c r="L151" s="1"/>
      <c r="M151" s="1"/>
      <c r="N151" s="1"/>
    </row>
    <row r="152" spans="1:14" ht="18.75">
      <c r="A152" s="4" t="s">
        <v>3</v>
      </c>
      <c r="B152" s="182" t="s">
        <v>261</v>
      </c>
      <c r="C152" s="182"/>
      <c r="D152" s="182"/>
      <c r="E152" s="182"/>
      <c r="F152" s="182"/>
      <c r="G152" s="182"/>
      <c r="H152" s="182"/>
      <c r="I152" s="182"/>
      <c r="J152" s="182"/>
      <c r="K152" s="182"/>
      <c r="L152" s="182"/>
      <c r="M152" s="182"/>
      <c r="N152" s="1"/>
    </row>
    <row r="153" spans="1:14" ht="155.25" customHeight="1">
      <c r="A153" s="4" t="s">
        <v>4</v>
      </c>
      <c r="B153" s="68" t="s">
        <v>186</v>
      </c>
      <c r="C153" s="68"/>
      <c r="D153" s="68"/>
      <c r="E153" s="180" t="s">
        <v>236</v>
      </c>
      <c r="F153" s="180"/>
      <c r="G153" s="180"/>
      <c r="H153" s="180"/>
      <c r="I153" s="180"/>
      <c r="J153" s="180"/>
      <c r="K153" s="180"/>
      <c r="L153" s="180"/>
      <c r="M153" s="180"/>
      <c r="N153" s="180"/>
    </row>
    <row r="154" spans="1:14" ht="18.75">
      <c r="A154" s="4"/>
      <c r="B154" s="13"/>
      <c r="C154" s="13"/>
      <c r="D154" s="13"/>
      <c r="E154" s="182"/>
      <c r="F154" s="182"/>
      <c r="G154" s="182"/>
      <c r="H154" s="182"/>
      <c r="I154" s="182"/>
      <c r="J154" s="182"/>
      <c r="K154" s="182"/>
      <c r="L154" s="182"/>
      <c r="M154" s="182"/>
      <c r="N154" s="182"/>
    </row>
    <row r="155" spans="1:14" ht="18.75">
      <c r="A155" s="4" t="s">
        <v>6</v>
      </c>
      <c r="B155" s="54" t="s">
        <v>162</v>
      </c>
      <c r="C155" s="55"/>
      <c r="D155" s="55"/>
      <c r="E155" s="56"/>
      <c r="F155" s="56"/>
      <c r="G155" s="56"/>
      <c r="H155" s="56"/>
      <c r="I155" s="56"/>
      <c r="J155" s="1"/>
      <c r="K155" s="1"/>
      <c r="L155" s="1"/>
      <c r="M155" s="1"/>
      <c r="N155" s="1"/>
    </row>
    <row r="156" spans="1:14" ht="18.75">
      <c r="A156" s="4"/>
      <c r="B156" s="57" t="s">
        <v>153</v>
      </c>
      <c r="C156" s="184" t="s">
        <v>154</v>
      </c>
      <c r="D156" s="184"/>
      <c r="E156" s="184"/>
      <c r="F156" s="184"/>
      <c r="G156" s="184"/>
      <c r="H156" s="184"/>
      <c r="I156" s="184"/>
      <c r="J156" s="184"/>
      <c r="K156" s="184"/>
      <c r="L156" s="184"/>
      <c r="M156" s="184"/>
      <c r="N156" s="1"/>
    </row>
    <row r="157" spans="1:14" ht="18.75">
      <c r="A157" s="4"/>
      <c r="B157" s="70">
        <v>1</v>
      </c>
      <c r="C157" s="177" t="s">
        <v>173</v>
      </c>
      <c r="D157" s="178"/>
      <c r="E157" s="178"/>
      <c r="F157" s="178"/>
      <c r="G157" s="178"/>
      <c r="H157" s="178"/>
      <c r="I157" s="178"/>
      <c r="J157" s="178"/>
      <c r="K157" s="178"/>
      <c r="L157" s="178"/>
      <c r="M157" s="179"/>
      <c r="N157" s="3"/>
    </row>
    <row r="158" spans="1:14" ht="18.75">
      <c r="A158" s="4"/>
      <c r="B158" s="70">
        <v>2</v>
      </c>
      <c r="C158" s="177" t="s">
        <v>252</v>
      </c>
      <c r="D158" s="178"/>
      <c r="E158" s="178"/>
      <c r="F158" s="178"/>
      <c r="G158" s="178"/>
      <c r="H158" s="178"/>
      <c r="I158" s="178"/>
      <c r="J158" s="178"/>
      <c r="K158" s="178"/>
      <c r="L158" s="178"/>
      <c r="M158" s="179"/>
      <c r="N158" s="3"/>
    </row>
    <row r="159" spans="1:14" ht="18.75">
      <c r="A159" s="4"/>
      <c r="B159" s="70">
        <v>3</v>
      </c>
      <c r="C159" s="177" t="s">
        <v>253</v>
      </c>
      <c r="D159" s="178"/>
      <c r="E159" s="178"/>
      <c r="F159" s="178"/>
      <c r="G159" s="178"/>
      <c r="H159" s="178"/>
      <c r="I159" s="178"/>
      <c r="J159" s="178"/>
      <c r="K159" s="178"/>
      <c r="L159" s="178"/>
      <c r="M159" s="179"/>
      <c r="N159" s="3"/>
    </row>
    <row r="160" spans="1:14" ht="18.75">
      <c r="A160" s="4" t="s">
        <v>155</v>
      </c>
      <c r="B160" s="11" t="s">
        <v>5</v>
      </c>
      <c r="C160" s="182" t="s">
        <v>174</v>
      </c>
      <c r="D160" s="182"/>
      <c r="E160" s="223"/>
      <c r="F160" s="223"/>
      <c r="G160" s="223"/>
      <c r="H160" s="223"/>
      <c r="I160" s="223"/>
      <c r="J160" s="223"/>
      <c r="K160" s="223"/>
      <c r="L160" s="223"/>
      <c r="M160" s="223"/>
      <c r="N160" s="223"/>
    </row>
    <row r="161" spans="1:14" ht="44.25" customHeight="1">
      <c r="A161" s="166"/>
      <c r="B161" s="10"/>
      <c r="C161" s="224" t="s">
        <v>249</v>
      </c>
      <c r="D161" s="224"/>
      <c r="E161" s="224"/>
      <c r="F161" s="224"/>
      <c r="G161" s="224"/>
      <c r="H161" s="224"/>
      <c r="I161" s="224"/>
      <c r="J161" s="224"/>
      <c r="K161" s="224"/>
      <c r="L161" s="224"/>
      <c r="M161" s="224"/>
      <c r="N161" s="224"/>
    </row>
    <row r="162" s="158" customFormat="1" ht="12.75"/>
  </sheetData>
  <sheetProtection/>
  <mergeCells count="186">
    <mergeCell ref="I36:M36"/>
    <mergeCell ref="F43:K43"/>
    <mergeCell ref="L113:M113"/>
    <mergeCell ref="L116:M116"/>
    <mergeCell ref="C161:N161"/>
    <mergeCell ref="H150:K150"/>
    <mergeCell ref="L150:M150"/>
    <mergeCell ref="C157:M157"/>
    <mergeCell ref="L149:M149"/>
    <mergeCell ref="D150:E150"/>
    <mergeCell ref="F150:G150"/>
    <mergeCell ref="D149:E149"/>
    <mergeCell ref="I5:M5"/>
    <mergeCell ref="I7:M7"/>
    <mergeCell ref="B21:M21"/>
    <mergeCell ref="C58:M58"/>
    <mergeCell ref="C59:M59"/>
    <mergeCell ref="B52:M52"/>
    <mergeCell ref="I38:M38"/>
    <mergeCell ref="I6:M6"/>
    <mergeCell ref="A42:N42"/>
    <mergeCell ref="A41:N41"/>
    <mergeCell ref="E23:N23"/>
    <mergeCell ref="E54:N54"/>
    <mergeCell ref="A12:N12"/>
    <mergeCell ref="C26:M26"/>
    <mergeCell ref="L14:M14"/>
    <mergeCell ref="L13:M13"/>
    <mergeCell ref="B13:E13"/>
    <mergeCell ref="H18:K18"/>
    <mergeCell ref="L18:M18"/>
    <mergeCell ref="L16:M16"/>
    <mergeCell ref="L49:M49"/>
    <mergeCell ref="D50:E50"/>
    <mergeCell ref="F50:G50"/>
    <mergeCell ref="B44:E44"/>
    <mergeCell ref="L81:M81"/>
    <mergeCell ref="L47:M47"/>
    <mergeCell ref="C60:M60"/>
    <mergeCell ref="B79:E79"/>
    <mergeCell ref="F79:K79"/>
    <mergeCell ref="H49:K49"/>
    <mergeCell ref="I137:M137"/>
    <mergeCell ref="C57:M57"/>
    <mergeCell ref="E154:N154"/>
    <mergeCell ref="E123:N123"/>
    <mergeCell ref="C160:N160"/>
    <mergeCell ref="L145:M145"/>
    <mergeCell ref="E89:N89"/>
    <mergeCell ref="H84:K84"/>
    <mergeCell ref="L84:M84"/>
    <mergeCell ref="I103:M103"/>
    <mergeCell ref="B86:M86"/>
    <mergeCell ref="B81:E81"/>
    <mergeCell ref="I106:M106"/>
    <mergeCell ref="B147:E147"/>
    <mergeCell ref="F147:K147"/>
    <mergeCell ref="B145:E145"/>
    <mergeCell ref="F145:K145"/>
    <mergeCell ref="A142:N142"/>
    <mergeCell ref="L117:M117"/>
    <mergeCell ref="D118:E118"/>
    <mergeCell ref="B120:M120"/>
    <mergeCell ref="F116:K116"/>
    <mergeCell ref="C128:M128"/>
    <mergeCell ref="C129:K129"/>
    <mergeCell ref="B116:E116"/>
    <mergeCell ref="F81:K81"/>
    <mergeCell ref="D83:E83"/>
    <mergeCell ref="F83:G83"/>
    <mergeCell ref="H83:K83"/>
    <mergeCell ref="C96:M96"/>
    <mergeCell ref="B115:E115"/>
    <mergeCell ref="F115:K115"/>
    <mergeCell ref="C91:M91"/>
    <mergeCell ref="C95:M95"/>
    <mergeCell ref="C92:M92"/>
    <mergeCell ref="L115:M115"/>
    <mergeCell ref="I104:M104"/>
    <mergeCell ref="I105:M105"/>
    <mergeCell ref="L147:M147"/>
    <mergeCell ref="E97:L97"/>
    <mergeCell ref="I135:M135"/>
    <mergeCell ref="I136:M136"/>
    <mergeCell ref="A109:N109"/>
    <mergeCell ref="C127:M127"/>
    <mergeCell ref="L144:M144"/>
    <mergeCell ref="F118:G118"/>
    <mergeCell ref="H118:K118"/>
    <mergeCell ref="B112:E112"/>
    <mergeCell ref="A76:N76"/>
    <mergeCell ref="F77:K77"/>
    <mergeCell ref="K99:M100"/>
    <mergeCell ref="I102:M102"/>
    <mergeCell ref="K131:M132"/>
    <mergeCell ref="I134:M134"/>
    <mergeCell ref="E122:N122"/>
    <mergeCell ref="E88:N88"/>
    <mergeCell ref="L118:M118"/>
    <mergeCell ref="F112:K112"/>
    <mergeCell ref="K1:M2"/>
    <mergeCell ref="L19:M19"/>
    <mergeCell ref="K31:M32"/>
    <mergeCell ref="I34:M34"/>
    <mergeCell ref="I35:M35"/>
    <mergeCell ref="C27:M27"/>
    <mergeCell ref="I8:M8"/>
    <mergeCell ref="C28:M28"/>
    <mergeCell ref="A11:N11"/>
    <mergeCell ref="I4:M4"/>
    <mergeCell ref="F44:K44"/>
    <mergeCell ref="B45:E45"/>
    <mergeCell ref="F45:K45"/>
    <mergeCell ref="L17:M17"/>
    <mergeCell ref="D18:E18"/>
    <mergeCell ref="D19:E19"/>
    <mergeCell ref="F19:G19"/>
    <mergeCell ref="F18:G18"/>
    <mergeCell ref="H19:K19"/>
    <mergeCell ref="I37:M37"/>
    <mergeCell ref="K65:M66"/>
    <mergeCell ref="I71:M71"/>
    <mergeCell ref="F48:K48"/>
    <mergeCell ref="E55:N55"/>
    <mergeCell ref="I68:M68"/>
    <mergeCell ref="I69:M69"/>
    <mergeCell ref="I70:M70"/>
    <mergeCell ref="L50:M50"/>
    <mergeCell ref="D49:E49"/>
    <mergeCell ref="F49:G49"/>
    <mergeCell ref="L44:M44"/>
    <mergeCell ref="L45:M45"/>
    <mergeCell ref="C61:M61"/>
    <mergeCell ref="I63:J63"/>
    <mergeCell ref="E62:K62"/>
    <mergeCell ref="L78:M78"/>
    <mergeCell ref="B47:E47"/>
    <mergeCell ref="F47:K47"/>
    <mergeCell ref="B48:E48"/>
    <mergeCell ref="L48:M48"/>
    <mergeCell ref="B14:E14"/>
    <mergeCell ref="F13:K13"/>
    <mergeCell ref="F14:K14"/>
    <mergeCell ref="B16:E16"/>
    <mergeCell ref="B17:E17"/>
    <mergeCell ref="F16:K16"/>
    <mergeCell ref="F17:K17"/>
    <mergeCell ref="B78:E78"/>
    <mergeCell ref="F78:K78"/>
    <mergeCell ref="H50:K50"/>
    <mergeCell ref="B82:E82"/>
    <mergeCell ref="F82:K82"/>
    <mergeCell ref="I72:M72"/>
    <mergeCell ref="A75:N75"/>
    <mergeCell ref="L82:M82"/>
    <mergeCell ref="L79:M79"/>
    <mergeCell ref="L83:M83"/>
    <mergeCell ref="B113:E113"/>
    <mergeCell ref="F113:K113"/>
    <mergeCell ref="A110:N110"/>
    <mergeCell ref="D84:E84"/>
    <mergeCell ref="F84:G84"/>
    <mergeCell ref="F111:K111"/>
    <mergeCell ref="C94:M94"/>
    <mergeCell ref="C93:M93"/>
    <mergeCell ref="L112:M112"/>
    <mergeCell ref="B144:E144"/>
    <mergeCell ref="F144:K144"/>
    <mergeCell ref="D117:E117"/>
    <mergeCell ref="F117:G117"/>
    <mergeCell ref="H117:K117"/>
    <mergeCell ref="C125:M125"/>
    <mergeCell ref="F143:K143"/>
    <mergeCell ref="A141:N141"/>
    <mergeCell ref="I138:M138"/>
    <mergeCell ref="C126:M126"/>
    <mergeCell ref="C158:M158"/>
    <mergeCell ref="C159:M159"/>
    <mergeCell ref="E153:N153"/>
    <mergeCell ref="L148:M148"/>
    <mergeCell ref="B152:M152"/>
    <mergeCell ref="H149:K149"/>
    <mergeCell ref="C156:M156"/>
    <mergeCell ref="B148:E148"/>
    <mergeCell ref="F148:K148"/>
    <mergeCell ref="F149:G149"/>
  </mergeCells>
  <printOptions/>
  <pageMargins left="0.2362204724409449" right="0.1968503937007874" top="0.1968503937007874" bottom="0.31496062992125984" header="0.15748031496062992" footer="0.2755905511811024"/>
  <pageSetup fitToHeight="20" horizontalDpi="600" verticalDpi="600" orientation="landscape" paperSize="9" scale="58" r:id="rId1"/>
  <rowBreaks count="4" manualBreakCount="4">
    <brk id="30" max="12" man="1"/>
    <brk id="63" max="12" man="1"/>
    <brk id="97" max="12" man="1"/>
    <brk id="129" max="12" man="1"/>
  </rowBreaks>
</worksheet>
</file>

<file path=xl/worksheets/sheet2.xml><?xml version="1.0" encoding="utf-8"?>
<worksheet xmlns="http://schemas.openxmlformats.org/spreadsheetml/2006/main" xmlns:r="http://schemas.openxmlformats.org/officeDocument/2006/relationships">
  <dimension ref="A1:J94"/>
  <sheetViews>
    <sheetView view="pageBreakPreview" zoomScaleSheetLayoutView="100" zoomScalePageLayoutView="0" workbookViewId="0" topLeftCell="A85">
      <selection activeCell="A95" sqref="A95:IV198"/>
    </sheetView>
  </sheetViews>
  <sheetFormatPr defaultColWidth="9.140625" defaultRowHeight="12.75"/>
  <cols>
    <col min="1" max="1" width="9.140625" style="14" customWidth="1"/>
    <col min="2" max="2" width="14.140625" style="14" customWidth="1"/>
    <col min="3" max="3" width="28.140625" style="14" customWidth="1"/>
    <col min="4" max="4" width="37.28125" style="14" customWidth="1"/>
    <col min="5" max="5" width="14.140625" style="14" customWidth="1"/>
    <col min="6" max="6" width="14.8515625" style="14" customWidth="1"/>
    <col min="7" max="7" width="10.57421875" style="14" customWidth="1"/>
    <col min="8" max="16384" width="9.140625" style="14" customWidth="1"/>
  </cols>
  <sheetData>
    <row r="1" spans="1:10" ht="19.5" customHeight="1" thickBot="1">
      <c r="A1" s="225" t="s">
        <v>157</v>
      </c>
      <c r="B1" s="225"/>
      <c r="C1" s="225"/>
      <c r="D1" s="225"/>
      <c r="E1" s="225"/>
      <c r="F1" s="225"/>
      <c r="G1" s="225"/>
      <c r="H1" s="225"/>
      <c r="I1" s="225"/>
      <c r="J1" s="225"/>
    </row>
    <row r="2" spans="1:8" ht="15.75" thickBot="1">
      <c r="A2" s="22" t="s">
        <v>14</v>
      </c>
      <c r="B2" s="231" t="s">
        <v>68</v>
      </c>
      <c r="C2" s="240"/>
      <c r="D2" s="240"/>
      <c r="E2" s="240"/>
      <c r="F2" s="232"/>
      <c r="G2" s="20"/>
      <c r="H2" s="20"/>
    </row>
    <row r="3" spans="1:8" ht="19.5" customHeight="1" thickBot="1">
      <c r="A3" s="157">
        <v>1</v>
      </c>
      <c r="B3" s="243" t="s">
        <v>18</v>
      </c>
      <c r="C3" s="244"/>
      <c r="D3" s="244"/>
      <c r="E3" s="244"/>
      <c r="F3" s="245"/>
      <c r="G3" s="20"/>
      <c r="H3" s="20"/>
    </row>
    <row r="4" spans="1:8" ht="19.5" customHeight="1" thickBot="1">
      <c r="A4" s="22">
        <v>2</v>
      </c>
      <c r="B4" s="240" t="s">
        <v>148</v>
      </c>
      <c r="C4" s="240"/>
      <c r="D4" s="240"/>
      <c r="E4" s="240"/>
      <c r="F4" s="232"/>
      <c r="G4" s="20"/>
      <c r="H4" s="20"/>
    </row>
    <row r="5" spans="1:8" ht="15.75" thickBot="1">
      <c r="A5" s="22">
        <v>3</v>
      </c>
      <c r="B5" s="231" t="s">
        <v>117</v>
      </c>
      <c r="C5" s="240"/>
      <c r="D5" s="240"/>
      <c r="E5" s="240"/>
      <c r="F5" s="232"/>
      <c r="G5" s="20"/>
      <c r="H5" s="20"/>
    </row>
    <row r="6" spans="1:10" ht="18.75">
      <c r="A6" s="225" t="s">
        <v>158</v>
      </c>
      <c r="B6" s="225"/>
      <c r="C6" s="225"/>
      <c r="D6" s="225"/>
      <c r="E6" s="225"/>
      <c r="F6" s="225"/>
      <c r="G6" s="225"/>
      <c r="H6" s="225"/>
      <c r="I6" s="225"/>
      <c r="J6" s="225"/>
    </row>
    <row r="7" spans="1:7" ht="15.75" customHeight="1" thickBot="1">
      <c r="A7" s="20"/>
      <c r="B7" s="20"/>
      <c r="C7" s="20"/>
      <c r="D7" s="20"/>
      <c r="E7" s="20"/>
      <c r="F7" s="48" t="s">
        <v>90</v>
      </c>
      <c r="G7" s="20"/>
    </row>
    <row r="8" spans="1:7" s="37" customFormat="1" ht="35.25" customHeight="1" thickBot="1">
      <c r="A8" s="80" t="s">
        <v>14</v>
      </c>
      <c r="B8" s="238" t="s">
        <v>89</v>
      </c>
      <c r="C8" s="239"/>
      <c r="D8" s="151" t="s">
        <v>66</v>
      </c>
      <c r="E8" s="36" t="s">
        <v>67</v>
      </c>
      <c r="F8" s="36" t="s">
        <v>69</v>
      </c>
      <c r="G8" s="44"/>
    </row>
    <row r="9" spans="1:10" ht="15.75" thickBot="1">
      <c r="A9" s="22">
        <v>1</v>
      </c>
      <c r="B9" s="231">
        <v>2</v>
      </c>
      <c r="C9" s="232"/>
      <c r="D9" s="153">
        <v>3</v>
      </c>
      <c r="E9" s="153">
        <v>4</v>
      </c>
      <c r="F9" s="46">
        <v>5</v>
      </c>
      <c r="G9" s="154"/>
      <c r="H9" s="18"/>
      <c r="I9" s="18"/>
      <c r="J9" s="18"/>
    </row>
    <row r="10" spans="1:7" ht="39.75" customHeight="1" thickBot="1">
      <c r="A10" s="46">
        <v>1</v>
      </c>
      <c r="B10" s="226" t="s">
        <v>18</v>
      </c>
      <c r="C10" s="227"/>
      <c r="D10" s="23">
        <v>234960786</v>
      </c>
      <c r="E10" s="23">
        <v>25383420</v>
      </c>
      <c r="F10" s="47">
        <f>D10+E10</f>
        <v>260344206</v>
      </c>
      <c r="G10" s="45"/>
    </row>
    <row r="11" spans="1:7" ht="15.75" thickBot="1">
      <c r="A11" s="22">
        <v>2</v>
      </c>
      <c r="B11" s="226" t="s">
        <v>148</v>
      </c>
      <c r="C11" s="227"/>
      <c r="D11" s="23">
        <v>0</v>
      </c>
      <c r="E11" s="23">
        <f>6300000-1400000-1541000</f>
        <v>3359000</v>
      </c>
      <c r="F11" s="47">
        <f>D11+E11</f>
        <v>3359000</v>
      </c>
      <c r="G11" s="45"/>
    </row>
    <row r="12" spans="1:7" ht="33.75" customHeight="1" thickBot="1">
      <c r="A12" s="22">
        <v>3</v>
      </c>
      <c r="B12" s="249" t="s">
        <v>117</v>
      </c>
      <c r="C12" s="249"/>
      <c r="D12" s="24">
        <v>0</v>
      </c>
      <c r="E12" s="23">
        <f>65324+2876</f>
        <v>68200</v>
      </c>
      <c r="F12" s="47">
        <f>D12+E12</f>
        <v>68200</v>
      </c>
      <c r="G12" s="45"/>
    </row>
    <row r="13" spans="1:7" ht="15.75" customHeight="1" thickBot="1">
      <c r="A13" s="231" t="s">
        <v>69</v>
      </c>
      <c r="B13" s="240"/>
      <c r="C13" s="240"/>
      <c r="D13" s="24">
        <f>SUM(D10:D12)</f>
        <v>234960786</v>
      </c>
      <c r="E13" s="24">
        <f>SUM(E10:E12)</f>
        <v>28810620</v>
      </c>
      <c r="F13" s="24">
        <f>SUM(F10:F12)</f>
        <v>263771406</v>
      </c>
      <c r="G13" s="45"/>
    </row>
    <row r="14" spans="1:10" ht="18.75">
      <c r="A14" s="225" t="s">
        <v>159</v>
      </c>
      <c r="B14" s="225"/>
      <c r="C14" s="225"/>
      <c r="D14" s="225"/>
      <c r="E14" s="225"/>
      <c r="F14" s="225"/>
      <c r="G14" s="225"/>
      <c r="H14" s="225"/>
      <c r="I14" s="21"/>
      <c r="J14" s="21"/>
    </row>
    <row r="15" spans="1:5" ht="15.75" thickBot="1">
      <c r="A15" s="228" t="s">
        <v>90</v>
      </c>
      <c r="B15" s="228"/>
      <c r="C15" s="228"/>
      <c r="D15" s="228"/>
      <c r="E15" s="228"/>
    </row>
    <row r="16" spans="1:10" s="37" customFormat="1" ht="39.75" customHeight="1" thickBot="1">
      <c r="A16" s="241" t="s">
        <v>91</v>
      </c>
      <c r="B16" s="242"/>
      <c r="C16" s="36" t="s">
        <v>66</v>
      </c>
      <c r="D16" s="36" t="s">
        <v>67</v>
      </c>
      <c r="E16" s="36" t="s">
        <v>69</v>
      </c>
      <c r="F16" s="38"/>
      <c r="G16" s="38"/>
      <c r="H16" s="38"/>
      <c r="I16" s="38"/>
      <c r="J16" s="38"/>
    </row>
    <row r="17" spans="1:10" ht="15.75" customHeight="1" thickBot="1">
      <c r="A17" s="231">
        <v>1</v>
      </c>
      <c r="B17" s="232"/>
      <c r="C17" s="153">
        <v>2</v>
      </c>
      <c r="D17" s="153">
        <v>3</v>
      </c>
      <c r="E17" s="153">
        <v>4</v>
      </c>
      <c r="F17" s="18"/>
      <c r="G17" s="18"/>
      <c r="H17" s="18"/>
      <c r="I17" s="18"/>
      <c r="J17" s="18"/>
    </row>
    <row r="18" spans="1:5" s="18" customFormat="1" ht="38.25" customHeight="1" thickBot="1">
      <c r="A18" s="229" t="s">
        <v>114</v>
      </c>
      <c r="B18" s="230"/>
      <c r="C18" s="29">
        <f>1442900-116155-130000</f>
        <v>1196745</v>
      </c>
      <c r="D18" s="29">
        <f>2000000+4300000-1400000-1541000</f>
        <v>3359000</v>
      </c>
      <c r="E18" s="29">
        <f>C18+D18</f>
        <v>4555745</v>
      </c>
    </row>
    <row r="19" spans="1:5" ht="15.75" thickBot="1">
      <c r="A19" s="231" t="s">
        <v>69</v>
      </c>
      <c r="B19" s="232"/>
      <c r="C19" s="30">
        <f>SUM(C18:C18)</f>
        <v>1196745</v>
      </c>
      <c r="D19" s="30">
        <f>SUM(D18:D18)</f>
        <v>3359000</v>
      </c>
      <c r="E19" s="30">
        <f>SUM(E18:E18)</f>
        <v>4555745</v>
      </c>
    </row>
    <row r="20" spans="1:10" ht="18.75" customHeight="1" thickBot="1">
      <c r="A20" s="225" t="s">
        <v>157</v>
      </c>
      <c r="B20" s="225"/>
      <c r="C20" s="225"/>
      <c r="D20" s="225"/>
      <c r="E20" s="225"/>
      <c r="F20" s="225"/>
      <c r="G20" s="225"/>
      <c r="H20" s="225"/>
      <c r="I20" s="225"/>
      <c r="J20" s="225"/>
    </row>
    <row r="21" spans="1:8" ht="15.75" thickBot="1">
      <c r="A21" s="22" t="s">
        <v>14</v>
      </c>
      <c r="B21" s="231" t="s">
        <v>68</v>
      </c>
      <c r="C21" s="240"/>
      <c r="D21" s="240"/>
      <c r="E21" s="240"/>
      <c r="F21" s="232"/>
      <c r="G21" s="20"/>
      <c r="H21" s="20"/>
    </row>
    <row r="22" spans="1:8" ht="15.75" thickBot="1">
      <c r="A22" s="22">
        <v>1</v>
      </c>
      <c r="B22" s="240" t="s">
        <v>207</v>
      </c>
      <c r="C22" s="240"/>
      <c r="D22" s="240"/>
      <c r="E22" s="240"/>
      <c r="F22" s="232"/>
      <c r="G22" s="20"/>
      <c r="H22" s="20"/>
    </row>
    <row r="23" spans="1:8" ht="15.75" thickBot="1">
      <c r="A23" s="22">
        <v>2</v>
      </c>
      <c r="B23" s="246" t="s">
        <v>116</v>
      </c>
      <c r="C23" s="247"/>
      <c r="D23" s="247"/>
      <c r="E23" s="247"/>
      <c r="F23" s="248"/>
      <c r="G23" s="20"/>
      <c r="H23" s="20"/>
    </row>
    <row r="24" spans="1:8" ht="15.75" thickBot="1">
      <c r="A24" s="46">
        <v>3</v>
      </c>
      <c r="B24" s="231" t="s">
        <v>117</v>
      </c>
      <c r="C24" s="240"/>
      <c r="D24" s="240"/>
      <c r="E24" s="240"/>
      <c r="F24" s="232"/>
      <c r="G24" s="20"/>
      <c r="H24" s="20"/>
    </row>
    <row r="25" spans="1:10" ht="18.75">
      <c r="A25" s="225" t="s">
        <v>158</v>
      </c>
      <c r="B25" s="225"/>
      <c r="C25" s="225"/>
      <c r="D25" s="225"/>
      <c r="E25" s="225"/>
      <c r="F25" s="225"/>
      <c r="G25" s="225"/>
      <c r="H25" s="225"/>
      <c r="I25" s="225"/>
      <c r="J25" s="225"/>
    </row>
    <row r="26" spans="1:7" ht="15.75" customHeight="1" thickBot="1">
      <c r="A26" s="20"/>
      <c r="B26" s="20"/>
      <c r="C26" s="20"/>
      <c r="D26" s="20"/>
      <c r="E26" s="20"/>
      <c r="F26" s="48" t="s">
        <v>90</v>
      </c>
      <c r="G26" s="20"/>
    </row>
    <row r="27" spans="1:7" s="37" customFormat="1" ht="26.25" thickBot="1">
      <c r="A27" s="80" t="s">
        <v>14</v>
      </c>
      <c r="B27" s="238" t="s">
        <v>89</v>
      </c>
      <c r="C27" s="239"/>
      <c r="D27" s="151" t="s">
        <v>66</v>
      </c>
      <c r="E27" s="36" t="s">
        <v>67</v>
      </c>
      <c r="F27" s="36" t="s">
        <v>69</v>
      </c>
      <c r="G27" s="44"/>
    </row>
    <row r="28" spans="1:10" ht="15.75" thickBot="1">
      <c r="A28" s="22">
        <v>1</v>
      </c>
      <c r="B28" s="231">
        <v>2</v>
      </c>
      <c r="C28" s="232"/>
      <c r="D28" s="153">
        <v>3</v>
      </c>
      <c r="E28" s="153">
        <v>4</v>
      </c>
      <c r="F28" s="46">
        <v>5</v>
      </c>
      <c r="G28" s="154"/>
      <c r="H28" s="18"/>
      <c r="I28" s="18"/>
      <c r="J28" s="18"/>
    </row>
    <row r="29" spans="1:7" ht="27" customHeight="1" thickBot="1">
      <c r="A29" s="46">
        <v>1</v>
      </c>
      <c r="B29" s="226" t="s">
        <v>207</v>
      </c>
      <c r="C29" s="227"/>
      <c r="D29" s="50">
        <v>612713600.65</v>
      </c>
      <c r="E29" s="50">
        <v>7480880</v>
      </c>
      <c r="F29" s="51">
        <f>D29+E29</f>
        <v>620194480.65</v>
      </c>
      <c r="G29" s="45"/>
    </row>
    <row r="30" spans="1:7" ht="15.75" thickBot="1">
      <c r="A30" s="22">
        <v>2</v>
      </c>
      <c r="B30" s="226" t="s">
        <v>116</v>
      </c>
      <c r="C30" s="227"/>
      <c r="D30" s="50">
        <v>0</v>
      </c>
      <c r="E30" s="50">
        <f>12900000-8590500</f>
        <v>4309500</v>
      </c>
      <c r="F30" s="51">
        <f>D30+E30</f>
        <v>4309500</v>
      </c>
      <c r="G30" s="45"/>
    </row>
    <row r="31" spans="1:7" ht="30" customHeight="1" thickBot="1">
      <c r="A31" s="22">
        <v>3</v>
      </c>
      <c r="B31" s="249" t="s">
        <v>117</v>
      </c>
      <c r="C31" s="249"/>
      <c r="D31" s="40">
        <v>0</v>
      </c>
      <c r="E31" s="50">
        <f>18063798.87+50000+415177+2000000</f>
        <v>20528975.87</v>
      </c>
      <c r="F31" s="40">
        <f>E31</f>
        <v>20528975.87</v>
      </c>
      <c r="G31" s="45"/>
    </row>
    <row r="32" spans="1:7" ht="15.75" thickBot="1">
      <c r="A32" s="231" t="s">
        <v>69</v>
      </c>
      <c r="B32" s="240"/>
      <c r="C32" s="240"/>
      <c r="D32" s="40">
        <f>SUM(D29:D31)</f>
        <v>612713600.65</v>
      </c>
      <c r="E32" s="40">
        <f>SUM(E29:E31)</f>
        <v>32319355.87</v>
      </c>
      <c r="F32" s="40">
        <f>SUM(F29:F31)</f>
        <v>645032956.52</v>
      </c>
      <c r="G32" s="45"/>
    </row>
    <row r="33" spans="1:10" ht="18.75">
      <c r="A33" s="225" t="s">
        <v>159</v>
      </c>
      <c r="B33" s="225"/>
      <c r="C33" s="225"/>
      <c r="D33" s="225"/>
      <c r="E33" s="225"/>
      <c r="F33" s="225"/>
      <c r="G33" s="225"/>
      <c r="H33" s="225"/>
      <c r="I33" s="21"/>
      <c r="J33" s="21"/>
    </row>
    <row r="34" spans="1:5" ht="15.75" thickBot="1">
      <c r="A34" s="228" t="s">
        <v>90</v>
      </c>
      <c r="B34" s="228"/>
      <c r="C34" s="228"/>
      <c r="D34" s="228"/>
      <c r="E34" s="228"/>
    </row>
    <row r="35" spans="1:10" s="37" customFormat="1" ht="40.5" customHeight="1" thickBot="1">
      <c r="A35" s="241" t="s">
        <v>91</v>
      </c>
      <c r="B35" s="242"/>
      <c r="C35" s="36" t="s">
        <v>66</v>
      </c>
      <c r="D35" s="36" t="s">
        <v>67</v>
      </c>
      <c r="E35" s="36" t="s">
        <v>69</v>
      </c>
      <c r="F35" s="38"/>
      <c r="G35" s="38"/>
      <c r="H35" s="38"/>
      <c r="I35" s="38"/>
      <c r="J35" s="38"/>
    </row>
    <row r="36" spans="1:10" ht="15.75" thickBot="1">
      <c r="A36" s="231">
        <v>1</v>
      </c>
      <c r="B36" s="232"/>
      <c r="C36" s="153">
        <v>2</v>
      </c>
      <c r="D36" s="153">
        <v>3</v>
      </c>
      <c r="E36" s="153">
        <v>4</v>
      </c>
      <c r="F36" s="18"/>
      <c r="G36" s="18"/>
      <c r="H36" s="18"/>
      <c r="I36" s="18"/>
      <c r="J36" s="18"/>
    </row>
    <row r="37" spans="1:10" ht="36" customHeight="1" thickBot="1">
      <c r="A37" s="229" t="s">
        <v>114</v>
      </c>
      <c r="B37" s="230"/>
      <c r="C37" s="30">
        <f>45774580+18000+29900+143550-96260-4204600-287940-67020-6626420-7000000-106000-680000-20880</f>
        <v>26876910</v>
      </c>
      <c r="D37" s="30">
        <f>9757440+1500000+180000+30100+62750+18600000-6035000-30000-7732110+100000-8602663</f>
        <v>7830517</v>
      </c>
      <c r="E37" s="30">
        <f>C37+D37</f>
        <v>34707427</v>
      </c>
      <c r="F37" s="18"/>
      <c r="G37" s="18"/>
      <c r="H37" s="18"/>
      <c r="I37" s="18"/>
      <c r="J37" s="18"/>
    </row>
    <row r="38" spans="1:10" ht="42.75" customHeight="1" hidden="1" thickBot="1">
      <c r="A38" s="229" t="s">
        <v>115</v>
      </c>
      <c r="B38" s="230"/>
      <c r="C38" s="30">
        <v>0</v>
      </c>
      <c r="D38" s="30">
        <v>0</v>
      </c>
      <c r="E38" s="30">
        <f>C38+D38</f>
        <v>0</v>
      </c>
      <c r="F38" s="18"/>
      <c r="G38" s="18"/>
      <c r="H38" s="18"/>
      <c r="I38" s="18"/>
      <c r="J38" s="18"/>
    </row>
    <row r="39" spans="1:5" ht="15.75" thickBot="1">
      <c r="A39" s="231" t="s">
        <v>69</v>
      </c>
      <c r="B39" s="232"/>
      <c r="C39" s="30">
        <f>SUM(C37:C38)</f>
        <v>26876910</v>
      </c>
      <c r="D39" s="30">
        <f>SUM(D37:D38)</f>
        <v>7830517</v>
      </c>
      <c r="E39" s="30">
        <f>SUM(E37:E38)</f>
        <v>34707427</v>
      </c>
    </row>
    <row r="40" spans="1:10" ht="18.75" customHeight="1" thickBot="1">
      <c r="A40" s="225" t="s">
        <v>157</v>
      </c>
      <c r="B40" s="225"/>
      <c r="C40" s="225"/>
      <c r="D40" s="225"/>
      <c r="E40" s="225"/>
      <c r="F40" s="225"/>
      <c r="G40" s="225"/>
      <c r="H40" s="225"/>
      <c r="I40" s="225"/>
      <c r="J40" s="225"/>
    </row>
    <row r="41" spans="1:8" ht="15.75" thickBot="1">
      <c r="A41" s="22" t="s">
        <v>14</v>
      </c>
      <c r="B41" s="231" t="s">
        <v>68</v>
      </c>
      <c r="C41" s="240"/>
      <c r="D41" s="240"/>
      <c r="E41" s="240"/>
      <c r="F41" s="240"/>
      <c r="G41" s="232"/>
      <c r="H41" s="20"/>
    </row>
    <row r="42" spans="1:8" ht="15.75" customHeight="1" thickBot="1">
      <c r="A42" s="46">
        <v>1</v>
      </c>
      <c r="B42" s="235" t="s">
        <v>92</v>
      </c>
      <c r="C42" s="236"/>
      <c r="D42" s="236"/>
      <c r="E42" s="236"/>
      <c r="F42" s="236"/>
      <c r="G42" s="237"/>
      <c r="H42" s="20"/>
    </row>
    <row r="43" spans="1:8" ht="15.75" customHeight="1" thickBot="1">
      <c r="A43" s="22">
        <v>2</v>
      </c>
      <c r="B43" s="231" t="s">
        <v>148</v>
      </c>
      <c r="C43" s="240"/>
      <c r="D43" s="240"/>
      <c r="E43" s="240"/>
      <c r="F43" s="240"/>
      <c r="G43" s="232"/>
      <c r="H43" s="20"/>
    </row>
    <row r="44" spans="1:8" ht="15.75" customHeight="1" thickBot="1">
      <c r="A44" s="46">
        <v>3</v>
      </c>
      <c r="B44" s="231" t="s">
        <v>117</v>
      </c>
      <c r="C44" s="240"/>
      <c r="D44" s="240"/>
      <c r="E44" s="240"/>
      <c r="F44" s="240"/>
      <c r="G44" s="232"/>
      <c r="H44" s="20"/>
    </row>
    <row r="45" spans="1:10" ht="18.75">
      <c r="A45" s="225" t="s">
        <v>158</v>
      </c>
      <c r="B45" s="225"/>
      <c r="C45" s="225"/>
      <c r="D45" s="225"/>
      <c r="E45" s="225"/>
      <c r="F45" s="225"/>
      <c r="G45" s="225"/>
      <c r="H45" s="225"/>
      <c r="I45" s="225"/>
      <c r="J45" s="225"/>
    </row>
    <row r="46" spans="1:7" ht="15.75" customHeight="1" thickBot="1">
      <c r="A46" s="20"/>
      <c r="B46" s="20"/>
      <c r="C46" s="20"/>
      <c r="D46" s="20"/>
      <c r="E46" s="20"/>
      <c r="F46" s="48" t="s">
        <v>90</v>
      </c>
      <c r="G46" s="20"/>
    </row>
    <row r="47" spans="1:7" s="37" customFormat="1" ht="26.25" thickBot="1">
      <c r="A47" s="80" t="s">
        <v>14</v>
      </c>
      <c r="B47" s="238" t="s">
        <v>89</v>
      </c>
      <c r="C47" s="239"/>
      <c r="D47" s="151" t="s">
        <v>66</v>
      </c>
      <c r="E47" s="36" t="s">
        <v>67</v>
      </c>
      <c r="F47" s="36" t="s">
        <v>69</v>
      </c>
      <c r="G47" s="44"/>
    </row>
    <row r="48" spans="1:10" ht="15.75" thickBot="1">
      <c r="A48" s="22">
        <v>1</v>
      </c>
      <c r="B48" s="231">
        <v>2</v>
      </c>
      <c r="C48" s="232"/>
      <c r="D48" s="153">
        <v>3</v>
      </c>
      <c r="E48" s="153">
        <v>4</v>
      </c>
      <c r="F48" s="46">
        <v>5</v>
      </c>
      <c r="G48" s="154"/>
      <c r="H48" s="18"/>
      <c r="I48" s="18"/>
      <c r="J48" s="18"/>
    </row>
    <row r="49" spans="1:7" ht="45.75" customHeight="1" thickBot="1">
      <c r="A49" s="46">
        <v>1</v>
      </c>
      <c r="B49" s="226" t="s">
        <v>92</v>
      </c>
      <c r="C49" s="227"/>
      <c r="D49" s="50">
        <v>28519853</v>
      </c>
      <c r="E49" s="50">
        <v>0</v>
      </c>
      <c r="F49" s="51">
        <f>D49+E49</f>
        <v>28519853</v>
      </c>
      <c r="G49" s="45"/>
    </row>
    <row r="50" spans="1:7" ht="15.75" thickBot="1">
      <c r="A50" s="152">
        <v>2</v>
      </c>
      <c r="B50" s="226" t="s">
        <v>148</v>
      </c>
      <c r="C50" s="227"/>
      <c r="D50" s="50">
        <v>0</v>
      </c>
      <c r="E50" s="50">
        <f>1800000-1500000</f>
        <v>300000</v>
      </c>
      <c r="F50" s="51">
        <f>D50+E50</f>
        <v>300000</v>
      </c>
      <c r="G50" s="45"/>
    </row>
    <row r="51" spans="1:7" ht="30" customHeight="1" thickBot="1">
      <c r="A51" s="22">
        <v>3</v>
      </c>
      <c r="B51" s="226" t="s">
        <v>117</v>
      </c>
      <c r="C51" s="227"/>
      <c r="D51" s="50">
        <v>0</v>
      </c>
      <c r="E51" s="50">
        <f>293100+24003+297+24000</f>
        <v>341400</v>
      </c>
      <c r="F51" s="51">
        <f>D51+E51</f>
        <v>341400</v>
      </c>
      <c r="G51" s="45"/>
    </row>
    <row r="52" spans="1:7" ht="40.5" customHeight="1" hidden="1" thickBot="1">
      <c r="A52" s="15">
        <v>4</v>
      </c>
      <c r="B52" s="226" t="s">
        <v>243</v>
      </c>
      <c r="C52" s="227"/>
      <c r="D52" s="50">
        <v>0</v>
      </c>
      <c r="E52" s="50">
        <v>0</v>
      </c>
      <c r="F52" s="51">
        <f>D52+E52</f>
        <v>0</v>
      </c>
      <c r="G52" s="45"/>
    </row>
    <row r="53" spans="1:7" ht="15.75" thickBot="1">
      <c r="A53" s="231" t="s">
        <v>69</v>
      </c>
      <c r="B53" s="240"/>
      <c r="C53" s="240"/>
      <c r="D53" s="24">
        <f>D49+D50+D51+D52</f>
        <v>28519853</v>
      </c>
      <c r="E53" s="24">
        <f>E49+E50+E51+E52</f>
        <v>641400</v>
      </c>
      <c r="F53" s="24">
        <f>F49+F50+F51+F52</f>
        <v>29161253</v>
      </c>
      <c r="G53" s="45"/>
    </row>
    <row r="54" spans="1:10" ht="18.75">
      <c r="A54" s="225" t="s">
        <v>159</v>
      </c>
      <c r="B54" s="225"/>
      <c r="C54" s="225"/>
      <c r="D54" s="225"/>
      <c r="E54" s="225"/>
      <c r="F54" s="225"/>
      <c r="G54" s="225"/>
      <c r="H54" s="225"/>
      <c r="I54" s="21"/>
      <c r="J54" s="21"/>
    </row>
    <row r="55" spans="1:5" ht="15.75" thickBot="1">
      <c r="A55" s="228" t="s">
        <v>90</v>
      </c>
      <c r="B55" s="228"/>
      <c r="C55" s="228"/>
      <c r="D55" s="228"/>
      <c r="E55" s="228"/>
    </row>
    <row r="56" spans="1:10" s="37" customFormat="1" ht="42" customHeight="1" thickBot="1">
      <c r="A56" s="241" t="s">
        <v>91</v>
      </c>
      <c r="B56" s="242"/>
      <c r="C56" s="36" t="s">
        <v>66</v>
      </c>
      <c r="D56" s="36" t="s">
        <v>67</v>
      </c>
      <c r="E56" s="36" t="s">
        <v>69</v>
      </c>
      <c r="F56" s="38"/>
      <c r="G56" s="38"/>
      <c r="H56" s="38"/>
      <c r="I56" s="38"/>
      <c r="J56" s="38"/>
    </row>
    <row r="57" spans="1:10" ht="15.75" thickBot="1">
      <c r="A57" s="231">
        <v>1</v>
      </c>
      <c r="B57" s="232"/>
      <c r="C57" s="153">
        <v>2</v>
      </c>
      <c r="D57" s="153">
        <v>3</v>
      </c>
      <c r="E57" s="153">
        <v>4</v>
      </c>
      <c r="F57" s="18"/>
      <c r="G57" s="18"/>
      <c r="H57" s="18"/>
      <c r="I57" s="18"/>
      <c r="J57" s="18"/>
    </row>
    <row r="58" spans="1:10" ht="36" customHeight="1" thickBot="1">
      <c r="A58" s="229" t="s">
        <v>114</v>
      </c>
      <c r="B58" s="230"/>
      <c r="C58" s="30">
        <f>1235160-14260-123740-100000-286860</f>
        <v>710300</v>
      </c>
      <c r="D58" s="30">
        <f>400000+1400000-1500000</f>
        <v>300000</v>
      </c>
      <c r="E58" s="30">
        <f>C58+D58</f>
        <v>1010300</v>
      </c>
      <c r="F58" s="18"/>
      <c r="G58" s="18"/>
      <c r="H58" s="18"/>
      <c r="I58" s="18"/>
      <c r="J58" s="18"/>
    </row>
    <row r="59" spans="1:10" ht="38.25" customHeight="1" hidden="1" thickBot="1">
      <c r="A59" s="229" t="s">
        <v>115</v>
      </c>
      <c r="B59" s="230"/>
      <c r="C59" s="30">
        <v>0</v>
      </c>
      <c r="D59" s="30">
        <v>0</v>
      </c>
      <c r="E59" s="30">
        <f>C59+D59</f>
        <v>0</v>
      </c>
      <c r="F59" s="18"/>
      <c r="G59" s="18"/>
      <c r="H59" s="18"/>
      <c r="I59" s="18"/>
      <c r="J59" s="18"/>
    </row>
    <row r="60" spans="1:10" ht="38.25" customHeight="1" hidden="1" thickBot="1">
      <c r="A60" s="229" t="s">
        <v>142</v>
      </c>
      <c r="B60" s="230"/>
      <c r="C60" s="30">
        <v>0</v>
      </c>
      <c r="D60" s="30">
        <v>0</v>
      </c>
      <c r="E60" s="30">
        <f>C60+D60</f>
        <v>0</v>
      </c>
      <c r="F60" s="18"/>
      <c r="G60" s="18"/>
      <c r="H60" s="18"/>
      <c r="I60" s="18"/>
      <c r="J60" s="18"/>
    </row>
    <row r="61" spans="1:5" ht="15.75" thickBot="1">
      <c r="A61" s="231" t="s">
        <v>69</v>
      </c>
      <c r="B61" s="232"/>
      <c r="C61" s="30">
        <f>SUM(C58:C60)</f>
        <v>710300</v>
      </c>
      <c r="D61" s="30">
        <f>SUM(D58:D60)</f>
        <v>300000</v>
      </c>
      <c r="E61" s="30">
        <f>SUM(E58:E60)</f>
        <v>1010300</v>
      </c>
    </row>
    <row r="62" spans="1:10" ht="18.75" customHeight="1" thickBot="1">
      <c r="A62" s="225" t="s">
        <v>157</v>
      </c>
      <c r="B62" s="225"/>
      <c r="C62" s="225"/>
      <c r="D62" s="225"/>
      <c r="E62" s="225"/>
      <c r="F62" s="225"/>
      <c r="G62" s="225"/>
      <c r="H62" s="225"/>
      <c r="I62" s="225"/>
      <c r="J62" s="225"/>
    </row>
    <row r="63" spans="1:8" ht="15.75" thickBot="1">
      <c r="A63" s="22" t="s">
        <v>14</v>
      </c>
      <c r="B63" s="231" t="s">
        <v>68</v>
      </c>
      <c r="C63" s="240"/>
      <c r="D63" s="240"/>
      <c r="E63" s="240"/>
      <c r="F63" s="240"/>
      <c r="G63" s="232"/>
      <c r="H63" s="20"/>
    </row>
    <row r="64" spans="1:8" ht="71.25" customHeight="1" thickBot="1">
      <c r="A64" s="19">
        <v>1</v>
      </c>
      <c r="B64" s="235" t="s">
        <v>250</v>
      </c>
      <c r="C64" s="236"/>
      <c r="D64" s="236"/>
      <c r="E64" s="236"/>
      <c r="F64" s="236"/>
      <c r="G64" s="237"/>
      <c r="H64" s="20"/>
    </row>
    <row r="65" spans="1:10" ht="18.75">
      <c r="A65" s="225" t="s">
        <v>158</v>
      </c>
      <c r="B65" s="225"/>
      <c r="C65" s="225"/>
      <c r="D65" s="225"/>
      <c r="E65" s="225"/>
      <c r="F65" s="225"/>
      <c r="G65" s="225"/>
      <c r="H65" s="225"/>
      <c r="I65" s="225"/>
      <c r="J65" s="225"/>
    </row>
    <row r="66" spans="1:7" ht="15.75" customHeight="1" thickBot="1">
      <c r="A66" s="20"/>
      <c r="B66" s="20"/>
      <c r="C66" s="20"/>
      <c r="D66" s="20"/>
      <c r="E66" s="20"/>
      <c r="F66" s="48" t="s">
        <v>90</v>
      </c>
      <c r="G66" s="20"/>
    </row>
    <row r="67" spans="1:7" ht="15" customHeight="1" thickBot="1">
      <c r="A67" s="167" t="s">
        <v>14</v>
      </c>
      <c r="B67" s="250" t="s">
        <v>89</v>
      </c>
      <c r="C67" s="251"/>
      <c r="D67" s="159" t="s">
        <v>66</v>
      </c>
      <c r="E67" s="22" t="s">
        <v>67</v>
      </c>
      <c r="F67" s="36" t="s">
        <v>69</v>
      </c>
      <c r="G67" s="162"/>
    </row>
    <row r="68" spans="1:7" ht="15.75" thickBot="1">
      <c r="A68" s="22">
        <v>1</v>
      </c>
      <c r="B68" s="231">
        <v>2</v>
      </c>
      <c r="C68" s="232"/>
      <c r="D68" s="161">
        <v>3</v>
      </c>
      <c r="E68" s="161">
        <v>4</v>
      </c>
      <c r="F68" s="46">
        <v>5</v>
      </c>
      <c r="G68" s="162"/>
    </row>
    <row r="69" spans="1:7" ht="90.75" customHeight="1" thickBot="1">
      <c r="A69" s="46">
        <v>1</v>
      </c>
      <c r="B69" s="252" t="s">
        <v>251</v>
      </c>
      <c r="C69" s="253"/>
      <c r="D69" s="23">
        <v>15984370</v>
      </c>
      <c r="E69" s="23">
        <v>0</v>
      </c>
      <c r="F69" s="47">
        <f>D69+E69</f>
        <v>15984370</v>
      </c>
      <c r="G69" s="45"/>
    </row>
    <row r="70" spans="1:7" ht="29.25" customHeight="1" thickBot="1">
      <c r="A70" s="46">
        <v>2</v>
      </c>
      <c r="B70" s="233" t="s">
        <v>117</v>
      </c>
      <c r="C70" s="234"/>
      <c r="D70" s="23">
        <v>0</v>
      </c>
      <c r="E70" s="23">
        <f>16000+2246430</f>
        <v>2262430</v>
      </c>
      <c r="F70" s="47">
        <f>D70+E70</f>
        <v>2262430</v>
      </c>
      <c r="G70" s="45"/>
    </row>
    <row r="71" spans="1:7" ht="15.75" thickBot="1">
      <c r="A71" s="231" t="s">
        <v>69</v>
      </c>
      <c r="B71" s="240"/>
      <c r="C71" s="240"/>
      <c r="D71" s="24">
        <f>D69+D70</f>
        <v>15984370</v>
      </c>
      <c r="E71" s="24">
        <f>E69+E70</f>
        <v>2262430</v>
      </c>
      <c r="F71" s="24">
        <f>F69+F70</f>
        <v>18246800</v>
      </c>
      <c r="G71" s="45"/>
    </row>
    <row r="72" spans="1:10" ht="18.75">
      <c r="A72" s="225" t="s">
        <v>159</v>
      </c>
      <c r="B72" s="225"/>
      <c r="C72" s="225"/>
      <c r="D72" s="225"/>
      <c r="E72" s="225"/>
      <c r="F72" s="225"/>
      <c r="G72" s="225"/>
      <c r="H72" s="225"/>
      <c r="I72" s="21"/>
      <c r="J72" s="21"/>
    </row>
    <row r="73" spans="1:5" ht="15.75" thickBot="1">
      <c r="A73" s="228" t="s">
        <v>90</v>
      </c>
      <c r="B73" s="228"/>
      <c r="C73" s="228"/>
      <c r="D73" s="228"/>
      <c r="E73" s="228"/>
    </row>
    <row r="74" spans="1:10" s="37" customFormat="1" ht="45" customHeight="1" thickBot="1">
      <c r="A74" s="241" t="s">
        <v>91</v>
      </c>
      <c r="B74" s="242"/>
      <c r="C74" s="36" t="s">
        <v>66</v>
      </c>
      <c r="D74" s="36" t="s">
        <v>67</v>
      </c>
      <c r="E74" s="36" t="s">
        <v>69</v>
      </c>
      <c r="F74" s="38"/>
      <c r="G74" s="38"/>
      <c r="H74" s="38"/>
      <c r="I74" s="38"/>
      <c r="J74" s="38"/>
    </row>
    <row r="75" spans="1:10" ht="15.75" thickBot="1">
      <c r="A75" s="231">
        <v>1</v>
      </c>
      <c r="B75" s="232"/>
      <c r="C75" s="161">
        <v>2</v>
      </c>
      <c r="D75" s="161">
        <v>3</v>
      </c>
      <c r="E75" s="161">
        <v>4</v>
      </c>
      <c r="F75" s="18"/>
      <c r="G75" s="18"/>
      <c r="H75" s="18"/>
      <c r="I75" s="18"/>
      <c r="J75" s="18"/>
    </row>
    <row r="76" spans="1:5" ht="13.5" thickBot="1">
      <c r="A76" s="229"/>
      <c r="B76" s="230"/>
      <c r="C76" s="29"/>
      <c r="D76" s="30"/>
      <c r="E76" s="29"/>
    </row>
    <row r="77" spans="1:5" ht="15.75" thickBot="1">
      <c r="A77" s="231" t="s">
        <v>69</v>
      </c>
      <c r="B77" s="232"/>
      <c r="C77" s="30">
        <f>SUM(C76:C76)</f>
        <v>0</v>
      </c>
      <c r="D77" s="30">
        <v>0</v>
      </c>
      <c r="E77" s="30">
        <f>SUM(E76:E76)</f>
        <v>0</v>
      </c>
    </row>
    <row r="78" spans="1:10" ht="18.75" customHeight="1" thickBot="1">
      <c r="A78" s="225" t="s">
        <v>157</v>
      </c>
      <c r="B78" s="225"/>
      <c r="C78" s="225"/>
      <c r="D78" s="225"/>
      <c r="E78" s="225"/>
      <c r="F78" s="225"/>
      <c r="G78" s="225"/>
      <c r="H78" s="225"/>
      <c r="I78" s="225"/>
      <c r="J78" s="225"/>
    </row>
    <row r="79" spans="1:8" ht="15.75" thickBot="1">
      <c r="A79" s="22" t="s">
        <v>14</v>
      </c>
      <c r="B79" s="231" t="s">
        <v>68</v>
      </c>
      <c r="C79" s="240"/>
      <c r="D79" s="240"/>
      <c r="E79" s="240"/>
      <c r="F79" s="240"/>
      <c r="G79" s="232"/>
      <c r="H79" s="20"/>
    </row>
    <row r="80" spans="1:8" ht="15.75" customHeight="1" thickBot="1">
      <c r="A80" s="19">
        <v>1</v>
      </c>
      <c r="B80" s="235" t="s">
        <v>58</v>
      </c>
      <c r="C80" s="236"/>
      <c r="D80" s="236"/>
      <c r="E80" s="236"/>
      <c r="F80" s="236"/>
      <c r="G80" s="237"/>
      <c r="H80" s="20"/>
    </row>
    <row r="81" spans="1:8" ht="15.75" customHeight="1" thickBot="1">
      <c r="A81" s="15">
        <v>2</v>
      </c>
      <c r="B81" s="231" t="s">
        <v>117</v>
      </c>
      <c r="C81" s="240"/>
      <c r="D81" s="240"/>
      <c r="E81" s="240"/>
      <c r="F81" s="240"/>
      <c r="G81" s="232"/>
      <c r="H81" s="20"/>
    </row>
    <row r="82" spans="1:10" ht="18.75">
      <c r="A82" s="225" t="s">
        <v>158</v>
      </c>
      <c r="B82" s="225"/>
      <c r="C82" s="225"/>
      <c r="D82" s="225"/>
      <c r="E82" s="225"/>
      <c r="F82" s="225"/>
      <c r="G82" s="225"/>
      <c r="H82" s="225"/>
      <c r="I82" s="225"/>
      <c r="J82" s="225"/>
    </row>
    <row r="83" spans="1:7" ht="15.75" customHeight="1" thickBot="1">
      <c r="A83" s="20"/>
      <c r="B83" s="20"/>
      <c r="C83" s="20"/>
      <c r="D83" s="20"/>
      <c r="E83" s="20"/>
      <c r="F83" s="48" t="s">
        <v>90</v>
      </c>
      <c r="G83" s="20"/>
    </row>
    <row r="84" spans="1:7" s="37" customFormat="1" ht="26.25" thickBot="1">
      <c r="A84" s="80" t="s">
        <v>14</v>
      </c>
      <c r="B84" s="238" t="s">
        <v>89</v>
      </c>
      <c r="C84" s="239"/>
      <c r="D84" s="160" t="s">
        <v>66</v>
      </c>
      <c r="E84" s="36" t="s">
        <v>67</v>
      </c>
      <c r="F84" s="36" t="s">
        <v>69</v>
      </c>
      <c r="G84" s="44"/>
    </row>
    <row r="85" spans="1:10" ht="15.75" thickBot="1">
      <c r="A85" s="22">
        <v>1</v>
      </c>
      <c r="B85" s="231">
        <v>2</v>
      </c>
      <c r="C85" s="232"/>
      <c r="D85" s="161">
        <v>3</v>
      </c>
      <c r="E85" s="161">
        <v>4</v>
      </c>
      <c r="F85" s="46">
        <v>5</v>
      </c>
      <c r="G85" s="162"/>
      <c r="H85" s="18"/>
      <c r="I85" s="18"/>
      <c r="J85" s="18"/>
    </row>
    <row r="86" spans="1:7" ht="15.75" thickBot="1">
      <c r="A86" s="46">
        <v>1</v>
      </c>
      <c r="B86" s="226" t="s">
        <v>58</v>
      </c>
      <c r="C86" s="227"/>
      <c r="D86" s="23">
        <v>13110140</v>
      </c>
      <c r="E86" s="23">
        <v>0</v>
      </c>
      <c r="F86" s="47">
        <f>D86+E86</f>
        <v>13110140</v>
      </c>
      <c r="G86" s="45"/>
    </row>
    <row r="87" spans="1:7" ht="33.75" customHeight="1" thickBot="1">
      <c r="A87" s="22">
        <v>2</v>
      </c>
      <c r="B87" s="226" t="s">
        <v>117</v>
      </c>
      <c r="C87" s="227"/>
      <c r="D87" s="23">
        <v>0</v>
      </c>
      <c r="E87" s="23">
        <v>1000000</v>
      </c>
      <c r="F87" s="47">
        <f>D87+E87</f>
        <v>1000000</v>
      </c>
      <c r="G87" s="45"/>
    </row>
    <row r="88" spans="1:7" ht="15.75" thickBot="1">
      <c r="A88" s="231" t="s">
        <v>69</v>
      </c>
      <c r="B88" s="240"/>
      <c r="C88" s="240"/>
      <c r="D88" s="24">
        <f>D86+D87</f>
        <v>13110140</v>
      </c>
      <c r="E88" s="24">
        <f>E86+E87</f>
        <v>1000000</v>
      </c>
      <c r="F88" s="24">
        <f>F86+F87</f>
        <v>14110140</v>
      </c>
      <c r="G88" s="45"/>
    </row>
    <row r="89" spans="1:10" ht="18.75">
      <c r="A89" s="225" t="s">
        <v>159</v>
      </c>
      <c r="B89" s="225"/>
      <c r="C89" s="225"/>
      <c r="D89" s="225"/>
      <c r="E89" s="225"/>
      <c r="F89" s="225"/>
      <c r="G89" s="225"/>
      <c r="H89" s="225"/>
      <c r="I89" s="21"/>
      <c r="J89" s="21"/>
    </row>
    <row r="90" spans="1:5" ht="15.75" thickBot="1">
      <c r="A90" s="228" t="s">
        <v>90</v>
      </c>
      <c r="B90" s="228"/>
      <c r="C90" s="228"/>
      <c r="D90" s="228"/>
      <c r="E90" s="228"/>
    </row>
    <row r="91" spans="1:10" s="37" customFormat="1" ht="39.75" customHeight="1" thickBot="1">
      <c r="A91" s="241" t="s">
        <v>91</v>
      </c>
      <c r="B91" s="242"/>
      <c r="C91" s="36" t="s">
        <v>66</v>
      </c>
      <c r="D91" s="36" t="s">
        <v>67</v>
      </c>
      <c r="E91" s="36" t="s">
        <v>69</v>
      </c>
      <c r="F91" s="38"/>
      <c r="G91" s="38"/>
      <c r="H91" s="38"/>
      <c r="I91" s="38"/>
      <c r="J91" s="38"/>
    </row>
    <row r="92" spans="1:10" ht="15.75" thickBot="1">
      <c r="A92" s="231">
        <v>1</v>
      </c>
      <c r="B92" s="232"/>
      <c r="C92" s="161">
        <v>2</v>
      </c>
      <c r="D92" s="161">
        <v>3</v>
      </c>
      <c r="E92" s="161">
        <v>4</v>
      </c>
      <c r="F92" s="18"/>
      <c r="G92" s="18"/>
      <c r="H92" s="18"/>
      <c r="I92" s="18"/>
      <c r="J92" s="18"/>
    </row>
    <row r="93" spans="1:5" ht="39" customHeight="1" thickBot="1">
      <c r="A93" s="229" t="s">
        <v>114</v>
      </c>
      <c r="B93" s="230"/>
      <c r="C93" s="29">
        <f>2903310+49000-65000-65320</f>
        <v>2821990</v>
      </c>
      <c r="D93" s="30">
        <v>1000000</v>
      </c>
      <c r="E93" s="29">
        <f>C93+D93</f>
        <v>3821990</v>
      </c>
    </row>
    <row r="94" spans="1:5" ht="15.75" thickBot="1">
      <c r="A94" s="231" t="s">
        <v>69</v>
      </c>
      <c r="B94" s="232"/>
      <c r="C94" s="168">
        <f>C93</f>
        <v>2821990</v>
      </c>
      <c r="D94" s="30">
        <v>0</v>
      </c>
      <c r="E94" s="168">
        <f>E93</f>
        <v>3821990</v>
      </c>
    </row>
  </sheetData>
  <sheetProtection/>
  <mergeCells count="89">
    <mergeCell ref="A94:B94"/>
    <mergeCell ref="A18:B18"/>
    <mergeCell ref="A38:B38"/>
    <mergeCell ref="A58:B58"/>
    <mergeCell ref="A89:H89"/>
    <mergeCell ref="B81:G81"/>
    <mergeCell ref="A78:J78"/>
    <mergeCell ref="A93:B93"/>
    <mergeCell ref="B79:G79"/>
    <mergeCell ref="B86:C86"/>
    <mergeCell ref="A71:C71"/>
    <mergeCell ref="B67:C67"/>
    <mergeCell ref="B63:G63"/>
    <mergeCell ref="A77:B77"/>
    <mergeCell ref="A72:H72"/>
    <mergeCell ref="B69:C69"/>
    <mergeCell ref="A76:B76"/>
    <mergeCell ref="B68:C68"/>
    <mergeCell ref="A36:B36"/>
    <mergeCell ref="A35:B35"/>
    <mergeCell ref="A33:H33"/>
    <mergeCell ref="A39:B39"/>
    <mergeCell ref="A61:B61"/>
    <mergeCell ref="B42:G42"/>
    <mergeCell ref="B41:G41"/>
    <mergeCell ref="A40:J40"/>
    <mergeCell ref="B44:G44"/>
    <mergeCell ref="B30:C30"/>
    <mergeCell ref="B31:C31"/>
    <mergeCell ref="A17:B17"/>
    <mergeCell ref="A19:B19"/>
    <mergeCell ref="A25:J25"/>
    <mergeCell ref="A34:E34"/>
    <mergeCell ref="A1:J1"/>
    <mergeCell ref="B11:C11"/>
    <mergeCell ref="B9:C9"/>
    <mergeCell ref="A14:H14"/>
    <mergeCell ref="B21:F21"/>
    <mergeCell ref="B22:F22"/>
    <mergeCell ref="B12:C12"/>
    <mergeCell ref="A13:C13"/>
    <mergeCell ref="A15:E15"/>
    <mergeCell ref="A16:B16"/>
    <mergeCell ref="B5:F5"/>
    <mergeCell ref="B4:F4"/>
    <mergeCell ref="B10:C10"/>
    <mergeCell ref="A6:J6"/>
    <mergeCell ref="B2:F2"/>
    <mergeCell ref="B3:F3"/>
    <mergeCell ref="A56:B56"/>
    <mergeCell ref="A53:C53"/>
    <mergeCell ref="B27:C27"/>
    <mergeCell ref="B28:C28"/>
    <mergeCell ref="B29:C29"/>
    <mergeCell ref="B8:C8"/>
    <mergeCell ref="B23:F23"/>
    <mergeCell ref="A32:C32"/>
    <mergeCell ref="B24:F24"/>
    <mergeCell ref="A20:J20"/>
    <mergeCell ref="B84:C84"/>
    <mergeCell ref="B85:C85"/>
    <mergeCell ref="A91:B91"/>
    <mergeCell ref="B87:C87"/>
    <mergeCell ref="A59:B59"/>
    <mergeCell ref="A37:B37"/>
    <mergeCell ref="A57:B57"/>
    <mergeCell ref="B43:G43"/>
    <mergeCell ref="A75:B75"/>
    <mergeCell ref="A55:E55"/>
    <mergeCell ref="B80:G80"/>
    <mergeCell ref="A82:J82"/>
    <mergeCell ref="A90:E90"/>
    <mergeCell ref="A92:B92"/>
    <mergeCell ref="B47:C47"/>
    <mergeCell ref="A88:C88"/>
    <mergeCell ref="A74:B74"/>
    <mergeCell ref="B50:C50"/>
    <mergeCell ref="B64:G64"/>
    <mergeCell ref="B52:C52"/>
    <mergeCell ref="A45:J45"/>
    <mergeCell ref="B51:C51"/>
    <mergeCell ref="A62:J62"/>
    <mergeCell ref="A73:E73"/>
    <mergeCell ref="A54:H54"/>
    <mergeCell ref="A60:B60"/>
    <mergeCell ref="B48:C48"/>
    <mergeCell ref="B49:C49"/>
    <mergeCell ref="A65:J65"/>
    <mergeCell ref="B70:C70"/>
  </mergeCells>
  <printOptions/>
  <pageMargins left="0.7086614173228347" right="0.7086614173228347" top="0.7480314960629921" bottom="0.7480314960629921" header="0.31496062992125984" footer="0.31496062992125984"/>
  <pageSetup fitToHeight="13" horizontalDpi="600" verticalDpi="600" orientation="landscape" paperSize="9" scale="90" r:id="rId1"/>
  <rowBreaks count="4" manualBreakCount="4">
    <brk id="19" max="6" man="1"/>
    <brk id="39" max="6" man="1"/>
    <brk id="61" max="6" man="1"/>
    <brk id="77" max="6" man="1"/>
  </rowBreaks>
</worksheet>
</file>

<file path=xl/worksheets/sheet3.xml><?xml version="1.0" encoding="utf-8"?>
<worksheet xmlns="http://schemas.openxmlformats.org/spreadsheetml/2006/main" xmlns:r="http://schemas.openxmlformats.org/officeDocument/2006/relationships">
  <dimension ref="A1:J224"/>
  <sheetViews>
    <sheetView view="pageBreakPreview" zoomScale="110" zoomScaleSheetLayoutView="110" zoomScalePageLayoutView="0" workbookViewId="0" topLeftCell="A1">
      <selection activeCell="G232" sqref="G232"/>
    </sheetView>
  </sheetViews>
  <sheetFormatPr defaultColWidth="9.140625" defaultRowHeight="12.75"/>
  <cols>
    <col min="1" max="1" width="5.57421875" style="39" customWidth="1"/>
    <col min="2" max="2" width="23.00390625" style="39" customWidth="1"/>
    <col min="3" max="3" width="11.57421875" style="39" customWidth="1"/>
    <col min="4" max="4" width="21.28125" style="39" customWidth="1"/>
    <col min="5" max="5" width="15.8515625" style="39" customWidth="1"/>
    <col min="6" max="6" width="15.00390625" style="39" customWidth="1"/>
    <col min="7" max="7" width="19.7109375" style="39" customWidth="1"/>
    <col min="8" max="8" width="9.140625" style="28" customWidth="1"/>
    <col min="9" max="10" width="9.140625" style="39" customWidth="1"/>
    <col min="11" max="11" width="13.28125" style="39" customWidth="1"/>
    <col min="12" max="16384" width="9.140625" style="39" customWidth="1"/>
  </cols>
  <sheetData>
    <row r="1" spans="1:6" ht="12.75" customHeight="1">
      <c r="A1" s="269" t="s">
        <v>160</v>
      </c>
      <c r="B1" s="269"/>
      <c r="C1" s="269"/>
      <c r="D1" s="269"/>
      <c r="E1" s="269"/>
      <c r="F1" s="269"/>
    </row>
    <row r="2" spans="1:7" ht="30.75" customHeight="1">
      <c r="A2" s="16" t="s">
        <v>14</v>
      </c>
      <c r="B2" s="16" t="s">
        <v>15</v>
      </c>
      <c r="C2" s="16" t="s">
        <v>16</v>
      </c>
      <c r="D2" s="16" t="s">
        <v>17</v>
      </c>
      <c r="E2" s="16" t="s">
        <v>97</v>
      </c>
      <c r="F2" s="16" t="s">
        <v>67</v>
      </c>
      <c r="G2" s="43" t="s">
        <v>69</v>
      </c>
    </row>
    <row r="3" spans="1:7" ht="13.5" customHeight="1">
      <c r="A3" s="16">
        <v>1</v>
      </c>
      <c r="B3" s="16">
        <v>2</v>
      </c>
      <c r="C3" s="16">
        <v>3</v>
      </c>
      <c r="D3" s="16">
        <v>4</v>
      </c>
      <c r="E3" s="16">
        <v>5</v>
      </c>
      <c r="F3" s="16">
        <v>6</v>
      </c>
      <c r="G3" s="43">
        <v>7</v>
      </c>
    </row>
    <row r="4" spans="1:7" ht="24" customHeight="1" hidden="1">
      <c r="A4" s="16"/>
      <c r="B4" s="2"/>
      <c r="C4" s="2"/>
      <c r="D4" s="2"/>
      <c r="E4" s="71">
        <f>'8,9,10'!D10</f>
        <v>234960786</v>
      </c>
      <c r="F4" s="71">
        <f>'8,9,10'!E10</f>
        <v>25383420</v>
      </c>
      <c r="G4" s="52">
        <f>E4+F4</f>
        <v>260344206</v>
      </c>
    </row>
    <row r="5" spans="1:7" ht="16.5" customHeight="1">
      <c r="A5" s="16">
        <v>1</v>
      </c>
      <c r="B5" s="270" t="s">
        <v>118</v>
      </c>
      <c r="C5" s="271"/>
      <c r="D5" s="271"/>
      <c r="E5" s="271"/>
      <c r="F5" s="271"/>
      <c r="G5" s="272"/>
    </row>
    <row r="6" spans="1:7" ht="13.5" customHeight="1">
      <c r="A6" s="112" t="s">
        <v>119</v>
      </c>
      <c r="B6" s="35" t="s">
        <v>93</v>
      </c>
      <c r="C6" s="25"/>
      <c r="D6" s="25"/>
      <c r="E6" s="87"/>
      <c r="F6" s="87"/>
      <c r="G6" s="43"/>
    </row>
    <row r="7" spans="1:7" ht="20.25">
      <c r="A7" s="25"/>
      <c r="B7" s="25" t="s">
        <v>19</v>
      </c>
      <c r="C7" s="25" t="s">
        <v>20</v>
      </c>
      <c r="D7" s="25" t="s">
        <v>79</v>
      </c>
      <c r="E7" s="82">
        <v>44</v>
      </c>
      <c r="F7" s="82"/>
      <c r="G7" s="82">
        <f>E7</f>
        <v>44</v>
      </c>
    </row>
    <row r="8" spans="1:7" ht="20.25">
      <c r="A8" s="25"/>
      <c r="B8" s="25" t="s">
        <v>21</v>
      </c>
      <c r="C8" s="25" t="s">
        <v>20</v>
      </c>
      <c r="D8" s="25" t="s">
        <v>79</v>
      </c>
      <c r="E8" s="82">
        <v>354</v>
      </c>
      <c r="F8" s="82"/>
      <c r="G8" s="82">
        <f aca="true" t="shared" si="0" ref="G8:G13">E8</f>
        <v>354</v>
      </c>
    </row>
    <row r="9" spans="1:7" ht="36">
      <c r="A9" s="25"/>
      <c r="B9" s="25" t="s">
        <v>84</v>
      </c>
      <c r="C9" s="25" t="s">
        <v>23</v>
      </c>
      <c r="D9" s="25" t="s">
        <v>24</v>
      </c>
      <c r="E9" s="34">
        <v>647.35</v>
      </c>
      <c r="F9" s="41"/>
      <c r="G9" s="34">
        <f t="shared" si="0"/>
        <v>647.35</v>
      </c>
    </row>
    <row r="10" spans="1:7" ht="48">
      <c r="A10" s="25"/>
      <c r="B10" s="25" t="s">
        <v>25</v>
      </c>
      <c r="C10" s="25" t="s">
        <v>23</v>
      </c>
      <c r="D10" s="25" t="s">
        <v>26</v>
      </c>
      <c r="E10" s="34">
        <v>203.25</v>
      </c>
      <c r="F10" s="41"/>
      <c r="G10" s="34">
        <f t="shared" si="0"/>
        <v>203.25</v>
      </c>
    </row>
    <row r="11" spans="1:7" ht="24">
      <c r="A11" s="25"/>
      <c r="B11" s="25" t="s">
        <v>27</v>
      </c>
      <c r="C11" s="25" t="s">
        <v>23</v>
      </c>
      <c r="D11" s="25" t="s">
        <v>26</v>
      </c>
      <c r="E11" s="34">
        <v>608.7</v>
      </c>
      <c r="F11" s="41"/>
      <c r="G11" s="34">
        <f t="shared" si="0"/>
        <v>608.7</v>
      </c>
    </row>
    <row r="12" spans="1:7" ht="28.5" customHeight="1">
      <c r="A12" s="25"/>
      <c r="B12" s="25" t="s">
        <v>28</v>
      </c>
      <c r="C12" s="25" t="s">
        <v>23</v>
      </c>
      <c r="D12" s="25" t="s">
        <v>26</v>
      </c>
      <c r="E12" s="52">
        <v>460.15</v>
      </c>
      <c r="F12" s="108"/>
      <c r="G12" s="34">
        <f t="shared" si="0"/>
        <v>460.15</v>
      </c>
    </row>
    <row r="13" spans="1:7" ht="15.75" customHeight="1">
      <c r="A13" s="25"/>
      <c r="B13" s="25" t="s">
        <v>29</v>
      </c>
      <c r="C13" s="25" t="s">
        <v>23</v>
      </c>
      <c r="D13" s="25" t="s">
        <v>26</v>
      </c>
      <c r="E13" s="52">
        <f>E9+E10+E11+E12</f>
        <v>1919.4500000000003</v>
      </c>
      <c r="F13" s="108"/>
      <c r="G13" s="34">
        <f t="shared" si="0"/>
        <v>1919.4500000000003</v>
      </c>
    </row>
    <row r="14" spans="1:7" ht="15" customHeight="1">
      <c r="A14" s="112" t="s">
        <v>120</v>
      </c>
      <c r="B14" s="35" t="s">
        <v>94</v>
      </c>
      <c r="C14" s="25"/>
      <c r="D14" s="25"/>
      <c r="E14" s="52"/>
      <c r="F14" s="108"/>
      <c r="G14" s="43"/>
    </row>
    <row r="15" spans="1:7" ht="20.25">
      <c r="A15" s="25"/>
      <c r="B15" s="25" t="s">
        <v>30</v>
      </c>
      <c r="C15" s="25" t="s">
        <v>31</v>
      </c>
      <c r="D15" s="25" t="s">
        <v>32</v>
      </c>
      <c r="E15" s="42">
        <v>9899</v>
      </c>
      <c r="F15" s="42"/>
      <c r="G15" s="42">
        <f>E15</f>
        <v>9899</v>
      </c>
    </row>
    <row r="16" spans="1:7" ht="12.75" customHeight="1">
      <c r="A16" s="112" t="s">
        <v>121</v>
      </c>
      <c r="B16" s="35" t="s">
        <v>95</v>
      </c>
      <c r="C16" s="25"/>
      <c r="D16" s="25"/>
      <c r="E16" s="108"/>
      <c r="F16" s="108"/>
      <c r="G16" s="43"/>
    </row>
    <row r="17" spans="1:7" ht="24">
      <c r="A17" s="25"/>
      <c r="B17" s="25" t="s">
        <v>113</v>
      </c>
      <c r="C17" s="25" t="s">
        <v>33</v>
      </c>
      <c r="D17" s="25" t="s">
        <v>34</v>
      </c>
      <c r="E17" s="52">
        <f>E4/E15</f>
        <v>23735.810283867057</v>
      </c>
      <c r="F17" s="52">
        <f>F4/E15</f>
        <v>2564.240832407314</v>
      </c>
      <c r="G17" s="52">
        <f>E17+F17</f>
        <v>26300.05111627437</v>
      </c>
    </row>
    <row r="18" spans="1:7" ht="48">
      <c r="A18" s="25"/>
      <c r="B18" s="25" t="s">
        <v>35</v>
      </c>
      <c r="C18" s="25" t="s">
        <v>36</v>
      </c>
      <c r="D18" s="25" t="s">
        <v>37</v>
      </c>
      <c r="E18" s="52">
        <f>E20*E15/1000</f>
        <v>1088.89</v>
      </c>
      <c r="F18" s="52"/>
      <c r="G18" s="26">
        <f>E18</f>
        <v>1088.89</v>
      </c>
    </row>
    <row r="19" spans="1:7" ht="12" customHeight="1">
      <c r="A19" s="112" t="s">
        <v>122</v>
      </c>
      <c r="B19" s="35" t="s">
        <v>96</v>
      </c>
      <c r="C19" s="25"/>
      <c r="D19" s="25"/>
      <c r="E19" s="88"/>
      <c r="F19" s="88"/>
      <c r="G19" s="43"/>
    </row>
    <row r="20" spans="1:7" ht="48">
      <c r="A20" s="25"/>
      <c r="B20" s="25" t="s">
        <v>38</v>
      </c>
      <c r="C20" s="25" t="s">
        <v>39</v>
      </c>
      <c r="D20" s="25" t="s">
        <v>37</v>
      </c>
      <c r="E20" s="43">
        <v>110</v>
      </c>
      <c r="F20" s="43"/>
      <c r="G20" s="25">
        <f>E20</f>
        <v>110</v>
      </c>
    </row>
    <row r="21" spans="1:7" ht="18" customHeight="1">
      <c r="A21" s="25">
        <v>2</v>
      </c>
      <c r="B21" s="278" t="s">
        <v>147</v>
      </c>
      <c r="C21" s="279"/>
      <c r="D21" s="279"/>
      <c r="E21" s="279"/>
      <c r="F21" s="279"/>
      <c r="G21" s="280"/>
    </row>
    <row r="22" spans="1:7" ht="15.75" customHeight="1">
      <c r="A22" s="112" t="s">
        <v>123</v>
      </c>
      <c r="B22" s="35" t="s">
        <v>93</v>
      </c>
      <c r="C22" s="25"/>
      <c r="D22" s="25"/>
      <c r="E22" s="87"/>
      <c r="F22" s="87"/>
      <c r="G22" s="43"/>
    </row>
    <row r="23" spans="1:7" ht="24">
      <c r="A23" s="25"/>
      <c r="B23" s="25" t="s">
        <v>127</v>
      </c>
      <c r="C23" s="25" t="s">
        <v>33</v>
      </c>
      <c r="D23" s="25" t="s">
        <v>213</v>
      </c>
      <c r="E23" s="43"/>
      <c r="F23" s="52">
        <f>'8,9,10'!E11</f>
        <v>3359000</v>
      </c>
      <c r="G23" s="26">
        <f>F23</f>
        <v>3359000</v>
      </c>
    </row>
    <row r="24" spans="1:7" ht="15" customHeight="1">
      <c r="A24" s="112" t="s">
        <v>124</v>
      </c>
      <c r="B24" s="35" t="s">
        <v>94</v>
      </c>
      <c r="C24" s="25"/>
      <c r="D24" s="25"/>
      <c r="E24" s="108"/>
      <c r="F24" s="108"/>
      <c r="G24" s="43"/>
    </row>
    <row r="25" spans="1:7" ht="24">
      <c r="A25" s="25"/>
      <c r="B25" s="25" t="s">
        <v>128</v>
      </c>
      <c r="C25" s="25" t="s">
        <v>20</v>
      </c>
      <c r="D25" s="25" t="s">
        <v>137</v>
      </c>
      <c r="E25" s="43"/>
      <c r="F25" s="43">
        <v>5</v>
      </c>
      <c r="G25" s="42">
        <f>F25</f>
        <v>5</v>
      </c>
    </row>
    <row r="26" spans="1:7" ht="12.75" customHeight="1">
      <c r="A26" s="112" t="s">
        <v>125</v>
      </c>
      <c r="B26" s="35" t="s">
        <v>95</v>
      </c>
      <c r="C26" s="25"/>
      <c r="D26" s="25"/>
      <c r="E26" s="108"/>
      <c r="F26" s="108"/>
      <c r="G26" s="43"/>
    </row>
    <row r="27" spans="1:7" ht="24">
      <c r="A27" s="25"/>
      <c r="B27" s="25" t="s">
        <v>129</v>
      </c>
      <c r="C27" s="25" t="s">
        <v>33</v>
      </c>
      <c r="D27" s="25" t="s">
        <v>34</v>
      </c>
      <c r="E27" s="43"/>
      <c r="F27" s="52">
        <f>F23/F25</f>
        <v>671800</v>
      </c>
      <c r="G27" s="26">
        <f>F27</f>
        <v>671800</v>
      </c>
    </row>
    <row r="28" spans="1:7" ht="14.25" customHeight="1">
      <c r="A28" s="112" t="s">
        <v>126</v>
      </c>
      <c r="B28" s="35" t="s">
        <v>96</v>
      </c>
      <c r="C28" s="25"/>
      <c r="D28" s="25"/>
      <c r="E28" s="88"/>
      <c r="F28" s="88"/>
      <c r="G28" s="43"/>
    </row>
    <row r="29" spans="1:7" ht="36">
      <c r="A29" s="25"/>
      <c r="B29" s="25" t="s">
        <v>130</v>
      </c>
      <c r="C29" s="25" t="s">
        <v>57</v>
      </c>
      <c r="D29" s="25" t="s">
        <v>34</v>
      </c>
      <c r="E29" s="43"/>
      <c r="F29" s="42">
        <v>100</v>
      </c>
      <c r="G29" s="31">
        <f>F29</f>
        <v>100</v>
      </c>
    </row>
    <row r="30" spans="1:7" ht="17.25" customHeight="1">
      <c r="A30" s="25">
        <v>3</v>
      </c>
      <c r="B30" s="262" t="s">
        <v>136</v>
      </c>
      <c r="C30" s="263"/>
      <c r="D30" s="263"/>
      <c r="E30" s="263"/>
      <c r="F30" s="263"/>
      <c r="G30" s="264"/>
    </row>
    <row r="31" spans="1:7" ht="15" customHeight="1">
      <c r="A31" s="112" t="s">
        <v>131</v>
      </c>
      <c r="B31" s="35" t="s">
        <v>93</v>
      </c>
      <c r="C31" s="25"/>
      <c r="D31" s="25"/>
      <c r="E31" s="87"/>
      <c r="F31" s="87"/>
      <c r="G31" s="43"/>
    </row>
    <row r="32" spans="1:7" ht="18.75" customHeight="1">
      <c r="A32" s="25"/>
      <c r="B32" s="25" t="s">
        <v>127</v>
      </c>
      <c r="C32" s="25" t="s">
        <v>33</v>
      </c>
      <c r="D32" s="25" t="s">
        <v>228</v>
      </c>
      <c r="E32" s="43"/>
      <c r="F32" s="52">
        <f>'8,9,10'!E12</f>
        <v>68200</v>
      </c>
      <c r="G32" s="26">
        <f>F32</f>
        <v>68200</v>
      </c>
    </row>
    <row r="33" spans="1:7" ht="16.5" customHeight="1">
      <c r="A33" s="112" t="s">
        <v>132</v>
      </c>
      <c r="B33" s="35" t="s">
        <v>94</v>
      </c>
      <c r="C33" s="25"/>
      <c r="D33" s="25"/>
      <c r="E33" s="108"/>
      <c r="F33" s="108"/>
      <c r="G33" s="43"/>
    </row>
    <row r="34" spans="1:7" ht="24">
      <c r="A34" s="25"/>
      <c r="B34" s="25" t="s">
        <v>152</v>
      </c>
      <c r="C34" s="25" t="s">
        <v>20</v>
      </c>
      <c r="D34" s="25" t="s">
        <v>137</v>
      </c>
      <c r="E34" s="43"/>
      <c r="F34" s="43">
        <v>2</v>
      </c>
      <c r="G34" s="42">
        <f>F34</f>
        <v>2</v>
      </c>
    </row>
    <row r="35" spans="1:7" ht="14.25" customHeight="1">
      <c r="A35" s="112" t="s">
        <v>133</v>
      </c>
      <c r="B35" s="35" t="s">
        <v>95</v>
      </c>
      <c r="C35" s="25"/>
      <c r="D35" s="25"/>
      <c r="E35" s="108"/>
      <c r="F35" s="108"/>
      <c r="G35" s="43"/>
    </row>
    <row r="36" spans="1:7" ht="24">
      <c r="A36" s="25"/>
      <c r="B36" s="25" t="s">
        <v>138</v>
      </c>
      <c r="C36" s="25" t="s">
        <v>33</v>
      </c>
      <c r="D36" s="25" t="s">
        <v>34</v>
      </c>
      <c r="E36" s="43"/>
      <c r="F36" s="52">
        <f>F32/F34</f>
        <v>34100</v>
      </c>
      <c r="G36" s="26">
        <f>F36</f>
        <v>34100</v>
      </c>
    </row>
    <row r="37" spans="1:7" ht="15.75" customHeight="1">
      <c r="A37" s="112" t="s">
        <v>134</v>
      </c>
      <c r="B37" s="35" t="s">
        <v>96</v>
      </c>
      <c r="C37" s="25"/>
      <c r="D37" s="25"/>
      <c r="E37" s="88"/>
      <c r="F37" s="88"/>
      <c r="G37" s="43"/>
    </row>
    <row r="38" spans="1:7" ht="24">
      <c r="A38" s="25"/>
      <c r="B38" s="25" t="s">
        <v>146</v>
      </c>
      <c r="C38" s="25" t="s">
        <v>57</v>
      </c>
      <c r="D38" s="25" t="s">
        <v>34</v>
      </c>
      <c r="E38" s="43"/>
      <c r="F38" s="42">
        <v>100</v>
      </c>
      <c r="G38" s="31">
        <f>F38</f>
        <v>100</v>
      </c>
    </row>
    <row r="39" spans="1:10" ht="20.25">
      <c r="A39" s="72"/>
      <c r="B39" s="72"/>
      <c r="C39" s="72"/>
      <c r="D39" s="72"/>
      <c r="E39" s="72"/>
      <c r="F39" s="72"/>
      <c r="G39" s="72"/>
      <c r="H39" s="73"/>
      <c r="I39" s="72"/>
      <c r="J39" s="72"/>
    </row>
    <row r="40" spans="1:10" s="64" customFormat="1" ht="62.25" customHeight="1">
      <c r="A40" s="258" t="s">
        <v>254</v>
      </c>
      <c r="B40" s="258"/>
      <c r="C40" s="258"/>
      <c r="D40" s="62"/>
      <c r="E40" s="63"/>
      <c r="F40" s="259" t="s">
        <v>255</v>
      </c>
      <c r="G40" s="259"/>
      <c r="H40" s="172"/>
      <c r="I40" s="62"/>
      <c r="J40" s="62"/>
    </row>
    <row r="41" spans="1:10" ht="12.75">
      <c r="A41" s="257" t="s">
        <v>245</v>
      </c>
      <c r="B41" s="257"/>
      <c r="C41" s="257"/>
      <c r="D41" s="257"/>
      <c r="E41" s="257"/>
      <c r="F41" s="257"/>
      <c r="G41" s="257"/>
      <c r="H41" s="257"/>
      <c r="I41" s="257"/>
      <c r="J41" s="257"/>
    </row>
    <row r="42" spans="1:10" ht="20.25">
      <c r="A42" s="65"/>
      <c r="B42" s="65"/>
      <c r="C42" s="65"/>
      <c r="D42" s="65"/>
      <c r="E42" s="65"/>
      <c r="F42" s="65"/>
      <c r="G42" s="65"/>
      <c r="H42" s="66"/>
      <c r="I42" s="65"/>
      <c r="J42" s="65"/>
    </row>
    <row r="43" spans="1:10" ht="20.25">
      <c r="A43" s="261" t="s">
        <v>70</v>
      </c>
      <c r="B43" s="261"/>
      <c r="C43" s="261"/>
      <c r="D43" s="261"/>
      <c r="E43" s="74"/>
      <c r="F43" s="74"/>
      <c r="G43" s="74"/>
      <c r="H43" s="67"/>
      <c r="I43" s="74"/>
      <c r="J43" s="74"/>
    </row>
    <row r="44" spans="1:10" s="64" customFormat="1" ht="65.25" customHeight="1">
      <c r="A44" s="258" t="s">
        <v>104</v>
      </c>
      <c r="B44" s="258"/>
      <c r="C44" s="258"/>
      <c r="D44" s="62"/>
      <c r="E44" s="63"/>
      <c r="F44" s="259" t="s">
        <v>103</v>
      </c>
      <c r="G44" s="274"/>
      <c r="H44" s="173"/>
      <c r="I44" s="62"/>
      <c r="J44" s="62"/>
    </row>
    <row r="45" spans="1:10" ht="12.75" customHeight="1">
      <c r="A45" s="86" t="s">
        <v>209</v>
      </c>
      <c r="B45" s="107" t="s">
        <v>211</v>
      </c>
      <c r="C45" s="86"/>
      <c r="D45" s="86"/>
      <c r="E45" s="155" t="s">
        <v>208</v>
      </c>
      <c r="F45" s="260" t="s">
        <v>210</v>
      </c>
      <c r="G45" s="260"/>
      <c r="H45" s="86"/>
      <c r="I45" s="86"/>
      <c r="J45" s="86"/>
    </row>
    <row r="46" spans="1:10" ht="12.75">
      <c r="A46" s="156"/>
      <c r="B46" s="176" t="s">
        <v>263</v>
      </c>
      <c r="C46" s="156"/>
      <c r="D46" s="156"/>
      <c r="E46" s="156"/>
      <c r="F46" s="156"/>
      <c r="G46" s="156"/>
      <c r="H46" s="156"/>
      <c r="I46" s="156"/>
      <c r="J46" s="156"/>
    </row>
    <row r="47" spans="1:10" ht="12.75">
      <c r="A47" s="156"/>
      <c r="B47" s="156" t="s">
        <v>161</v>
      </c>
      <c r="C47" s="156"/>
      <c r="D47" s="156"/>
      <c r="E47" s="156"/>
      <c r="F47" s="156"/>
      <c r="G47" s="156"/>
      <c r="H47" s="156"/>
      <c r="I47" s="156"/>
      <c r="J47" s="156"/>
    </row>
    <row r="48" spans="1:6" ht="12.75" customHeight="1">
      <c r="A48" s="281" t="s">
        <v>160</v>
      </c>
      <c r="B48" s="281"/>
      <c r="C48" s="281"/>
      <c r="D48" s="281"/>
      <c r="E48" s="281"/>
      <c r="F48" s="281"/>
    </row>
    <row r="49" spans="1:7" ht="12.75" customHeight="1">
      <c r="A49" s="16" t="s">
        <v>14</v>
      </c>
      <c r="B49" s="16" t="s">
        <v>15</v>
      </c>
      <c r="C49" s="16" t="s">
        <v>16</v>
      </c>
      <c r="D49" s="16" t="s">
        <v>17</v>
      </c>
      <c r="E49" s="16" t="s">
        <v>97</v>
      </c>
      <c r="F49" s="16" t="s">
        <v>67</v>
      </c>
      <c r="G49" s="43" t="s">
        <v>69</v>
      </c>
    </row>
    <row r="50" spans="1:8" s="59" customFormat="1" ht="11.25" customHeight="1">
      <c r="A50" s="33">
        <v>1</v>
      </c>
      <c r="B50" s="33">
        <v>2</v>
      </c>
      <c r="C50" s="33">
        <v>3</v>
      </c>
      <c r="D50" s="33">
        <v>4</v>
      </c>
      <c r="E50" s="33">
        <v>5</v>
      </c>
      <c r="F50" s="33">
        <v>6</v>
      </c>
      <c r="G50" s="32">
        <v>7</v>
      </c>
      <c r="H50" s="60"/>
    </row>
    <row r="51" spans="1:7" ht="15.75" customHeight="1">
      <c r="A51" s="16">
        <v>1</v>
      </c>
      <c r="B51" s="262" t="s">
        <v>135</v>
      </c>
      <c r="C51" s="263"/>
      <c r="D51" s="263"/>
      <c r="E51" s="263"/>
      <c r="F51" s="263"/>
      <c r="G51" s="264"/>
    </row>
    <row r="52" spans="1:7" ht="12.75" customHeight="1">
      <c r="A52" s="81" t="s">
        <v>119</v>
      </c>
      <c r="B52" s="2" t="s">
        <v>98</v>
      </c>
      <c r="C52" s="16"/>
      <c r="D52" s="16"/>
      <c r="E52" s="16"/>
      <c r="F52" s="16"/>
      <c r="G52" s="43"/>
    </row>
    <row r="53" spans="1:7" ht="33.75">
      <c r="A53" s="16"/>
      <c r="B53" s="33" t="s">
        <v>176</v>
      </c>
      <c r="C53" s="16" t="s">
        <v>20</v>
      </c>
      <c r="D53" s="33" t="s">
        <v>230</v>
      </c>
      <c r="E53" s="31">
        <v>45</v>
      </c>
      <c r="F53" s="31"/>
      <c r="G53" s="42">
        <f aca="true" t="shared" si="1" ref="G53:G61">E53</f>
        <v>45</v>
      </c>
    </row>
    <row r="54" spans="1:7" ht="22.5">
      <c r="A54" s="16"/>
      <c r="B54" s="33" t="s">
        <v>180</v>
      </c>
      <c r="C54" s="16" t="s">
        <v>20</v>
      </c>
      <c r="D54" s="33" t="s">
        <v>229</v>
      </c>
      <c r="E54" s="31">
        <v>3</v>
      </c>
      <c r="F54" s="31"/>
      <c r="G54" s="42">
        <f t="shared" si="1"/>
        <v>3</v>
      </c>
    </row>
    <row r="55" spans="1:7" ht="33.75">
      <c r="A55" s="16"/>
      <c r="B55" s="33" t="s">
        <v>179</v>
      </c>
      <c r="C55" s="16" t="s">
        <v>20</v>
      </c>
      <c r="D55" s="33" t="s">
        <v>230</v>
      </c>
      <c r="E55" s="42">
        <v>1072</v>
      </c>
      <c r="F55" s="42"/>
      <c r="G55" s="42">
        <f t="shared" si="1"/>
        <v>1072</v>
      </c>
    </row>
    <row r="56" spans="1:7" ht="22.5">
      <c r="A56" s="16"/>
      <c r="B56" s="33" t="s">
        <v>178</v>
      </c>
      <c r="C56" s="16" t="s">
        <v>20</v>
      </c>
      <c r="D56" s="33" t="s">
        <v>229</v>
      </c>
      <c r="E56" s="42">
        <v>29</v>
      </c>
      <c r="F56" s="42"/>
      <c r="G56" s="42">
        <f t="shared" si="1"/>
        <v>29</v>
      </c>
    </row>
    <row r="57" spans="1:7" ht="33.75">
      <c r="A57" s="16"/>
      <c r="B57" s="33" t="s">
        <v>181</v>
      </c>
      <c r="C57" s="16" t="s">
        <v>20</v>
      </c>
      <c r="D57" s="33" t="s">
        <v>230</v>
      </c>
      <c r="E57" s="42">
        <v>59</v>
      </c>
      <c r="F57" s="42"/>
      <c r="G57" s="42">
        <f t="shared" si="1"/>
        <v>59</v>
      </c>
    </row>
    <row r="58" spans="1:7" ht="49.5" customHeight="1">
      <c r="A58" s="16"/>
      <c r="B58" s="33" t="s">
        <v>177</v>
      </c>
      <c r="C58" s="16" t="s">
        <v>23</v>
      </c>
      <c r="D58" s="33" t="s">
        <v>26</v>
      </c>
      <c r="E58" s="52">
        <v>2336.68</v>
      </c>
      <c r="F58" s="108"/>
      <c r="G58" s="52">
        <f t="shared" si="1"/>
        <v>2336.68</v>
      </c>
    </row>
    <row r="59" spans="1:7" ht="72.75" customHeight="1">
      <c r="A59" s="16"/>
      <c r="B59" s="33" t="s">
        <v>182</v>
      </c>
      <c r="C59" s="16" t="s">
        <v>23</v>
      </c>
      <c r="D59" s="33" t="s">
        <v>26</v>
      </c>
      <c r="E59" s="52">
        <v>530.35</v>
      </c>
      <c r="F59" s="108"/>
      <c r="G59" s="52">
        <f t="shared" si="1"/>
        <v>530.35</v>
      </c>
    </row>
    <row r="60" spans="1:7" ht="33.75">
      <c r="A60" s="16"/>
      <c r="B60" s="33" t="s">
        <v>183</v>
      </c>
      <c r="C60" s="16" t="s">
        <v>23</v>
      </c>
      <c r="D60" s="33" t="s">
        <v>26</v>
      </c>
      <c r="E60" s="52">
        <v>309.2</v>
      </c>
      <c r="F60" s="108"/>
      <c r="G60" s="52">
        <f t="shared" si="1"/>
        <v>309.2</v>
      </c>
    </row>
    <row r="61" spans="1:7" ht="44.25" customHeight="1">
      <c r="A61" s="16"/>
      <c r="B61" s="33" t="s">
        <v>184</v>
      </c>
      <c r="C61" s="16" t="s">
        <v>23</v>
      </c>
      <c r="D61" s="33" t="s">
        <v>26</v>
      </c>
      <c r="E61" s="52">
        <v>673.3</v>
      </c>
      <c r="F61" s="108"/>
      <c r="G61" s="52">
        <f t="shared" si="1"/>
        <v>673.3</v>
      </c>
    </row>
    <row r="62" spans="1:7" ht="12.75" customHeight="1">
      <c r="A62" s="16"/>
      <c r="B62" s="25" t="s">
        <v>29</v>
      </c>
      <c r="C62" s="16" t="s">
        <v>23</v>
      </c>
      <c r="D62" s="33" t="s">
        <v>26</v>
      </c>
      <c r="E62" s="52">
        <f>SUM(E58:E61)</f>
        <v>3849.5299999999997</v>
      </c>
      <c r="F62" s="108"/>
      <c r="G62" s="52">
        <f>SUM(G58:G61)</f>
        <v>3849.5299999999997</v>
      </c>
    </row>
    <row r="63" spans="1:7" ht="12.75" customHeight="1">
      <c r="A63" s="81" t="s">
        <v>120</v>
      </c>
      <c r="B63" s="2" t="s">
        <v>94</v>
      </c>
      <c r="C63" s="16"/>
      <c r="D63" s="33"/>
      <c r="E63" s="108"/>
      <c r="F63" s="108"/>
      <c r="G63" s="43"/>
    </row>
    <row r="64" spans="1:7" ht="22.5">
      <c r="A64" s="16"/>
      <c r="B64" s="33" t="s">
        <v>105</v>
      </c>
      <c r="C64" s="16" t="s">
        <v>31</v>
      </c>
      <c r="D64" s="33" t="s">
        <v>231</v>
      </c>
      <c r="E64" s="42">
        <v>29752</v>
      </c>
      <c r="F64" s="42"/>
      <c r="G64" s="42">
        <f>E64</f>
        <v>29752</v>
      </c>
    </row>
    <row r="65" spans="1:7" ht="22.5">
      <c r="A65" s="16"/>
      <c r="B65" s="33" t="s">
        <v>106</v>
      </c>
      <c r="C65" s="16" t="s">
        <v>31</v>
      </c>
      <c r="D65" s="33" t="s">
        <v>231</v>
      </c>
      <c r="E65" s="42">
        <v>237</v>
      </c>
      <c r="F65" s="42"/>
      <c r="G65" s="42">
        <f>E65</f>
        <v>237</v>
      </c>
    </row>
    <row r="66" spans="1:7" ht="12.75" customHeight="1">
      <c r="A66" s="16"/>
      <c r="B66" s="33" t="s">
        <v>30</v>
      </c>
      <c r="C66" s="16" t="s">
        <v>31</v>
      </c>
      <c r="D66" s="33" t="s">
        <v>32</v>
      </c>
      <c r="E66" s="42">
        <v>1888</v>
      </c>
      <c r="F66" s="42"/>
      <c r="G66" s="42">
        <f>E66</f>
        <v>1888</v>
      </c>
    </row>
    <row r="67" spans="1:7" ht="12.75" customHeight="1">
      <c r="A67" s="81" t="s">
        <v>121</v>
      </c>
      <c r="B67" s="2" t="s">
        <v>95</v>
      </c>
      <c r="C67" s="16"/>
      <c r="D67" s="16"/>
      <c r="E67" s="108"/>
      <c r="F67" s="108"/>
      <c r="G67" s="42"/>
    </row>
    <row r="68" spans="1:7" ht="22.5">
      <c r="A68" s="16"/>
      <c r="B68" s="33" t="s">
        <v>107</v>
      </c>
      <c r="C68" s="16" t="s">
        <v>33</v>
      </c>
      <c r="D68" s="33" t="s">
        <v>34</v>
      </c>
      <c r="E68" s="52">
        <v>19127.6</v>
      </c>
      <c r="F68" s="52">
        <v>134.96</v>
      </c>
      <c r="G68" s="52">
        <f>E68+F68</f>
        <v>19262.559999999998</v>
      </c>
    </row>
    <row r="69" spans="1:7" ht="28.5" customHeight="1">
      <c r="A69" s="16"/>
      <c r="B69" s="33" t="s">
        <v>108</v>
      </c>
      <c r="C69" s="16" t="s">
        <v>33</v>
      </c>
      <c r="D69" s="33" t="s">
        <v>34</v>
      </c>
      <c r="E69" s="52">
        <f>2290921.91/E65</f>
        <v>9666.337172995782</v>
      </c>
      <c r="F69" s="52"/>
      <c r="G69" s="52">
        <f>E69+F69</f>
        <v>9666.337172995782</v>
      </c>
    </row>
    <row r="70" spans="1:7" ht="12.75" customHeight="1">
      <c r="A70" s="16"/>
      <c r="B70" s="33" t="s">
        <v>44</v>
      </c>
      <c r="C70" s="16" t="s">
        <v>33</v>
      </c>
      <c r="D70" s="33" t="s">
        <v>34</v>
      </c>
      <c r="E70" s="52">
        <f>21769.8+125.56</f>
        <v>21895.36</v>
      </c>
      <c r="F70" s="52">
        <v>1835.61</v>
      </c>
      <c r="G70" s="52">
        <f>E70+F70</f>
        <v>23730.97</v>
      </c>
    </row>
    <row r="71" spans="1:7" ht="33.75">
      <c r="A71" s="16"/>
      <c r="B71" s="33" t="s">
        <v>45</v>
      </c>
      <c r="C71" s="16" t="s">
        <v>46</v>
      </c>
      <c r="D71" s="33" t="s">
        <v>47</v>
      </c>
      <c r="E71" s="52">
        <f>E64*E74/1000</f>
        <v>2975.2</v>
      </c>
      <c r="F71" s="52"/>
      <c r="G71" s="52">
        <f>E71</f>
        <v>2975.2</v>
      </c>
    </row>
    <row r="72" spans="1:7" ht="45">
      <c r="A72" s="16"/>
      <c r="B72" s="33" t="s">
        <v>48</v>
      </c>
      <c r="C72" s="16" t="s">
        <v>36</v>
      </c>
      <c r="D72" s="33" t="s">
        <v>49</v>
      </c>
      <c r="E72" s="52">
        <f>(E66*E75)/1000</f>
        <v>207.68</v>
      </c>
      <c r="F72" s="52"/>
      <c r="G72" s="52">
        <f>E72</f>
        <v>207.68</v>
      </c>
    </row>
    <row r="73" spans="1:7" ht="12.75" customHeight="1">
      <c r="A73" s="81" t="s">
        <v>122</v>
      </c>
      <c r="B73" s="61" t="s">
        <v>96</v>
      </c>
      <c r="C73" s="16"/>
      <c r="D73" s="33"/>
      <c r="E73" s="41"/>
      <c r="F73" s="41"/>
      <c r="G73" s="43"/>
    </row>
    <row r="74" spans="1:7" ht="33.75">
      <c r="A74" s="16"/>
      <c r="B74" s="33" t="s">
        <v>50</v>
      </c>
      <c r="C74" s="16" t="s">
        <v>51</v>
      </c>
      <c r="D74" s="33" t="s">
        <v>47</v>
      </c>
      <c r="E74" s="43">
        <v>100</v>
      </c>
      <c r="F74" s="43"/>
      <c r="G74" s="43">
        <f>E74</f>
        <v>100</v>
      </c>
    </row>
    <row r="75" spans="1:7" ht="45">
      <c r="A75" s="16"/>
      <c r="B75" s="33" t="s">
        <v>52</v>
      </c>
      <c r="C75" s="16" t="s">
        <v>39</v>
      </c>
      <c r="D75" s="33" t="s">
        <v>37</v>
      </c>
      <c r="E75" s="43">
        <v>110</v>
      </c>
      <c r="F75" s="43"/>
      <c r="G75" s="43">
        <f>E75</f>
        <v>110</v>
      </c>
    </row>
    <row r="76" spans="1:7" ht="15.75" customHeight="1">
      <c r="A76" s="16">
        <v>2</v>
      </c>
      <c r="B76" s="262" t="s">
        <v>149</v>
      </c>
      <c r="C76" s="263"/>
      <c r="D76" s="263"/>
      <c r="E76" s="263"/>
      <c r="F76" s="263"/>
      <c r="G76" s="264"/>
    </row>
    <row r="77" spans="1:7" ht="15" customHeight="1">
      <c r="A77" s="81" t="s">
        <v>123</v>
      </c>
      <c r="B77" s="2" t="s">
        <v>93</v>
      </c>
      <c r="C77" s="16"/>
      <c r="D77" s="16"/>
      <c r="E77" s="75"/>
      <c r="F77" s="75"/>
      <c r="G77" s="43"/>
    </row>
    <row r="78" spans="1:7" ht="22.5">
      <c r="A78" s="16"/>
      <c r="B78" s="33" t="s">
        <v>127</v>
      </c>
      <c r="C78" s="16" t="s">
        <v>33</v>
      </c>
      <c r="D78" s="33" t="s">
        <v>213</v>
      </c>
      <c r="E78" s="17"/>
      <c r="F78" s="52">
        <f>'8,9,10'!E30</f>
        <v>4309500</v>
      </c>
      <c r="G78" s="26">
        <f>F78</f>
        <v>4309500</v>
      </c>
    </row>
    <row r="79" spans="1:7" ht="15" customHeight="1">
      <c r="A79" s="81" t="s">
        <v>124</v>
      </c>
      <c r="B79" s="2" t="s">
        <v>94</v>
      </c>
      <c r="C79" s="16"/>
      <c r="D79" s="33"/>
      <c r="E79" s="83"/>
      <c r="F79" s="108"/>
      <c r="G79" s="43"/>
    </row>
    <row r="80" spans="1:7" ht="22.5">
      <c r="A80" s="16"/>
      <c r="B80" s="33" t="s">
        <v>128</v>
      </c>
      <c r="C80" s="16" t="s">
        <v>20</v>
      </c>
      <c r="D80" s="33" t="s">
        <v>137</v>
      </c>
      <c r="E80" s="17"/>
      <c r="F80" s="43">
        <v>20</v>
      </c>
      <c r="G80" s="31">
        <f>F80</f>
        <v>20</v>
      </c>
    </row>
    <row r="81" spans="1:7" ht="15" customHeight="1">
      <c r="A81" s="81" t="s">
        <v>125</v>
      </c>
      <c r="B81" s="2" t="s">
        <v>95</v>
      </c>
      <c r="C81" s="16"/>
      <c r="D81" s="33"/>
      <c r="E81" s="83"/>
      <c r="F81" s="108"/>
      <c r="G81" s="43"/>
    </row>
    <row r="82" spans="1:7" ht="22.5">
      <c r="A82" s="16"/>
      <c r="B82" s="33" t="s">
        <v>129</v>
      </c>
      <c r="C82" s="16" t="s">
        <v>33</v>
      </c>
      <c r="D82" s="33" t="s">
        <v>34</v>
      </c>
      <c r="E82" s="17"/>
      <c r="F82" s="52">
        <f>F78/F80</f>
        <v>215475</v>
      </c>
      <c r="G82" s="26">
        <f>F82</f>
        <v>215475</v>
      </c>
    </row>
    <row r="83" spans="1:7" ht="14.25" customHeight="1">
      <c r="A83" s="81" t="s">
        <v>126</v>
      </c>
      <c r="B83" s="2" t="s">
        <v>96</v>
      </c>
      <c r="C83" s="16"/>
      <c r="D83" s="33"/>
      <c r="E83" s="84"/>
      <c r="F83" s="84"/>
      <c r="G83" s="17"/>
    </row>
    <row r="84" spans="1:7" ht="33.75">
      <c r="A84" s="16"/>
      <c r="B84" s="33" t="s">
        <v>130</v>
      </c>
      <c r="C84" s="16" t="s">
        <v>57</v>
      </c>
      <c r="D84" s="33" t="s">
        <v>34</v>
      </c>
      <c r="E84" s="17"/>
      <c r="F84" s="42">
        <v>100</v>
      </c>
      <c r="G84" s="31">
        <f>F84</f>
        <v>100</v>
      </c>
    </row>
    <row r="85" spans="1:7" ht="15.75" customHeight="1">
      <c r="A85" s="16">
        <v>3</v>
      </c>
      <c r="B85" s="262" t="s">
        <v>136</v>
      </c>
      <c r="C85" s="263"/>
      <c r="D85" s="263"/>
      <c r="E85" s="263"/>
      <c r="F85" s="263"/>
      <c r="G85" s="264"/>
    </row>
    <row r="86" spans="1:7" ht="18" customHeight="1">
      <c r="A86" s="81" t="s">
        <v>131</v>
      </c>
      <c r="B86" s="2" t="s">
        <v>93</v>
      </c>
      <c r="C86" s="16"/>
      <c r="D86" s="16"/>
      <c r="E86" s="75"/>
      <c r="F86" s="75"/>
      <c r="G86" s="43"/>
    </row>
    <row r="87" spans="1:7" ht="22.5">
      <c r="A87" s="16"/>
      <c r="B87" s="33" t="s">
        <v>127</v>
      </c>
      <c r="C87" s="16" t="s">
        <v>33</v>
      </c>
      <c r="D87" s="33" t="s">
        <v>213</v>
      </c>
      <c r="E87" s="17"/>
      <c r="F87" s="52">
        <f>'8,9,10'!E31</f>
        <v>20528975.87</v>
      </c>
      <c r="G87" s="26">
        <f>F87</f>
        <v>20528975.87</v>
      </c>
    </row>
    <row r="88" spans="1:7" ht="17.25" customHeight="1">
      <c r="A88" s="81" t="s">
        <v>132</v>
      </c>
      <c r="B88" s="2" t="s">
        <v>94</v>
      </c>
      <c r="C88" s="16"/>
      <c r="D88" s="16"/>
      <c r="E88" s="83"/>
      <c r="F88" s="108"/>
      <c r="G88" s="43"/>
    </row>
    <row r="89" spans="1:7" ht="22.5">
      <c r="A89" s="16"/>
      <c r="B89" s="33" t="s">
        <v>152</v>
      </c>
      <c r="C89" s="16" t="s">
        <v>20</v>
      </c>
      <c r="D89" s="33" t="s">
        <v>137</v>
      </c>
      <c r="E89" s="17"/>
      <c r="F89" s="43">
        <f>437+36+100</f>
        <v>573</v>
      </c>
      <c r="G89" s="42">
        <f>F89</f>
        <v>573</v>
      </c>
    </row>
    <row r="90" spans="1:7" ht="18" customHeight="1">
      <c r="A90" s="81" t="s">
        <v>133</v>
      </c>
      <c r="B90" s="2" t="s">
        <v>95</v>
      </c>
      <c r="C90" s="16"/>
      <c r="D90" s="33"/>
      <c r="E90" s="83"/>
      <c r="F90" s="108"/>
      <c r="G90" s="43"/>
    </row>
    <row r="91" spans="1:7" ht="22.5">
      <c r="A91" s="16"/>
      <c r="B91" s="33" t="s">
        <v>138</v>
      </c>
      <c r="C91" s="16" t="s">
        <v>33</v>
      </c>
      <c r="D91" s="33" t="s">
        <v>34</v>
      </c>
      <c r="E91" s="17"/>
      <c r="F91" s="52">
        <f>F87/F89</f>
        <v>35827.18301919721</v>
      </c>
      <c r="G91" s="26">
        <f>F91</f>
        <v>35827.18301919721</v>
      </c>
    </row>
    <row r="92" spans="1:7" ht="14.25" customHeight="1">
      <c r="A92" s="81" t="s">
        <v>134</v>
      </c>
      <c r="B92" s="2" t="s">
        <v>96</v>
      </c>
      <c r="C92" s="16"/>
      <c r="D92" s="33"/>
      <c r="E92" s="84"/>
      <c r="F92" s="88"/>
      <c r="G92" s="43"/>
    </row>
    <row r="93" spans="1:7" ht="22.5">
      <c r="A93" s="16"/>
      <c r="B93" s="33" t="s">
        <v>146</v>
      </c>
      <c r="C93" s="16" t="s">
        <v>57</v>
      </c>
      <c r="D93" s="33" t="s">
        <v>34</v>
      </c>
      <c r="E93" s="17"/>
      <c r="F93" s="42">
        <v>100</v>
      </c>
      <c r="G93" s="31">
        <f>F93</f>
        <v>100</v>
      </c>
    </row>
    <row r="94" spans="1:10" ht="14.25" customHeight="1">
      <c r="A94" s="72"/>
      <c r="B94" s="72"/>
      <c r="C94" s="72"/>
      <c r="D94" s="72"/>
      <c r="E94" s="72"/>
      <c r="F94" s="72"/>
      <c r="G94" s="72"/>
      <c r="H94" s="73"/>
      <c r="I94" s="72"/>
      <c r="J94" s="72"/>
    </row>
    <row r="95" spans="1:10" s="64" customFormat="1" ht="62.25" customHeight="1">
      <c r="A95" s="258" t="s">
        <v>254</v>
      </c>
      <c r="B95" s="258"/>
      <c r="C95" s="258"/>
      <c r="D95" s="62"/>
      <c r="E95" s="63"/>
      <c r="F95" s="259" t="s">
        <v>255</v>
      </c>
      <c r="G95" s="259"/>
      <c r="H95" s="172"/>
      <c r="I95" s="62"/>
      <c r="J95" s="62"/>
    </row>
    <row r="96" spans="1:10" ht="12.75" customHeight="1">
      <c r="A96" s="257" t="s">
        <v>248</v>
      </c>
      <c r="B96" s="257"/>
      <c r="C96" s="257"/>
      <c r="D96" s="257"/>
      <c r="E96" s="257"/>
      <c r="F96" s="257"/>
      <c r="G96" s="257"/>
      <c r="H96" s="257"/>
      <c r="I96" s="257"/>
      <c r="J96" s="257"/>
    </row>
    <row r="97" spans="1:10" ht="20.25">
      <c r="A97" s="261" t="s">
        <v>70</v>
      </c>
      <c r="B97" s="261"/>
      <c r="C97" s="261"/>
      <c r="D97" s="261"/>
      <c r="E97" s="74"/>
      <c r="F97" s="74"/>
      <c r="G97" s="74"/>
      <c r="H97" s="67"/>
      <c r="I97" s="74"/>
      <c r="J97" s="74"/>
    </row>
    <row r="98" spans="1:10" s="64" customFormat="1" ht="63" customHeight="1">
      <c r="A98" s="258" t="s">
        <v>104</v>
      </c>
      <c r="B98" s="258"/>
      <c r="C98" s="258"/>
      <c r="D98" s="62"/>
      <c r="E98" s="63"/>
      <c r="F98" s="259" t="s">
        <v>103</v>
      </c>
      <c r="G98" s="274"/>
      <c r="H98" s="173"/>
      <c r="I98" s="62"/>
      <c r="J98" s="62"/>
    </row>
    <row r="99" spans="1:10" ht="12.75" customHeight="1">
      <c r="A99" s="86" t="s">
        <v>209</v>
      </c>
      <c r="B99" s="107" t="s">
        <v>211</v>
      </c>
      <c r="C99" s="86"/>
      <c r="D99" s="86"/>
      <c r="E99" s="155" t="s">
        <v>208</v>
      </c>
      <c r="F99" s="260" t="s">
        <v>210</v>
      </c>
      <c r="G99" s="260"/>
      <c r="H99" s="86"/>
      <c r="I99" s="86"/>
      <c r="J99" s="86"/>
    </row>
    <row r="100" spans="1:10" ht="18" customHeight="1">
      <c r="A100" s="156"/>
      <c r="B100" s="176" t="s">
        <v>263</v>
      </c>
      <c r="C100" s="156"/>
      <c r="D100" s="156"/>
      <c r="E100" s="156"/>
      <c r="F100" s="156"/>
      <c r="G100" s="156"/>
      <c r="H100" s="156"/>
      <c r="I100" s="156"/>
      <c r="J100" s="156"/>
    </row>
    <row r="101" spans="1:10" ht="18" customHeight="1">
      <c r="A101" s="156"/>
      <c r="B101" s="156" t="s">
        <v>161</v>
      </c>
      <c r="C101" s="156"/>
      <c r="D101" s="156"/>
      <c r="E101" s="156"/>
      <c r="F101" s="156"/>
      <c r="G101" s="156"/>
      <c r="H101" s="156"/>
      <c r="I101" s="156"/>
      <c r="J101" s="156"/>
    </row>
    <row r="102" spans="1:6" ht="12.75" customHeight="1">
      <c r="A102" s="270" t="s">
        <v>160</v>
      </c>
      <c r="B102" s="271"/>
      <c r="C102" s="271"/>
      <c r="D102" s="271"/>
      <c r="E102" s="271"/>
      <c r="F102" s="272"/>
    </row>
    <row r="103" spans="1:7" ht="12.75" customHeight="1">
      <c r="A103" s="16" t="s">
        <v>14</v>
      </c>
      <c r="B103" s="16" t="s">
        <v>15</v>
      </c>
      <c r="C103" s="16" t="s">
        <v>16</v>
      </c>
      <c r="D103" s="16" t="s">
        <v>17</v>
      </c>
      <c r="E103" s="16" t="s">
        <v>97</v>
      </c>
      <c r="F103" s="16" t="s">
        <v>67</v>
      </c>
      <c r="G103" s="43" t="s">
        <v>69</v>
      </c>
    </row>
    <row r="104" spans="1:8" s="59" customFormat="1" ht="12" customHeight="1">
      <c r="A104" s="33">
        <v>1</v>
      </c>
      <c r="B104" s="33">
        <v>2</v>
      </c>
      <c r="C104" s="33">
        <v>3</v>
      </c>
      <c r="D104" s="33">
        <v>4</v>
      </c>
      <c r="E104" s="33">
        <v>5</v>
      </c>
      <c r="F104" s="33">
        <v>6</v>
      </c>
      <c r="G104" s="32">
        <v>7</v>
      </c>
      <c r="H104" s="60"/>
    </row>
    <row r="105" spans="1:7" ht="20.25" hidden="1">
      <c r="A105" s="2"/>
      <c r="B105" s="2"/>
      <c r="C105" s="2"/>
      <c r="D105" s="2"/>
      <c r="E105" s="71">
        <f>'8,9,10'!D49</f>
        <v>28519853</v>
      </c>
      <c r="F105" s="71">
        <f>'8,9,10'!E49</f>
        <v>0</v>
      </c>
      <c r="G105" s="43"/>
    </row>
    <row r="106" spans="1:7" ht="13.5" customHeight="1">
      <c r="A106" s="131">
        <v>1</v>
      </c>
      <c r="B106" s="265" t="s">
        <v>139</v>
      </c>
      <c r="C106" s="266"/>
      <c r="D106" s="266"/>
      <c r="E106" s="266"/>
      <c r="F106" s="266"/>
      <c r="G106" s="267"/>
    </row>
    <row r="107" spans="1:7" ht="12.75" customHeight="1">
      <c r="A107" s="131" t="s">
        <v>119</v>
      </c>
      <c r="B107" s="61" t="s">
        <v>98</v>
      </c>
      <c r="C107" s="33"/>
      <c r="D107" s="33"/>
      <c r="E107" s="33"/>
      <c r="F107" s="33"/>
      <c r="G107" s="32"/>
    </row>
    <row r="108" spans="1:7" ht="33.75">
      <c r="A108" s="131"/>
      <c r="B108" s="33" t="s">
        <v>40</v>
      </c>
      <c r="C108" s="33" t="s">
        <v>20</v>
      </c>
      <c r="D108" s="33" t="s">
        <v>232</v>
      </c>
      <c r="E108" s="132">
        <v>2</v>
      </c>
      <c r="F108" s="133"/>
      <c r="G108" s="132">
        <f>E108</f>
        <v>2</v>
      </c>
    </row>
    <row r="109" spans="1:7" ht="22.5">
      <c r="A109" s="131"/>
      <c r="B109" s="33" t="s">
        <v>41</v>
      </c>
      <c r="C109" s="33" t="s">
        <v>20</v>
      </c>
      <c r="D109" s="33" t="s">
        <v>80</v>
      </c>
      <c r="E109" s="132">
        <v>31</v>
      </c>
      <c r="F109" s="132"/>
      <c r="G109" s="132">
        <f aca="true" t="shared" si="2" ref="G109:G116">E109</f>
        <v>31</v>
      </c>
    </row>
    <row r="110" spans="1:7" ht="33.75">
      <c r="A110" s="131"/>
      <c r="B110" s="33" t="s">
        <v>84</v>
      </c>
      <c r="C110" s="33" t="s">
        <v>23</v>
      </c>
      <c r="D110" s="33" t="s">
        <v>26</v>
      </c>
      <c r="E110" s="134">
        <v>115</v>
      </c>
      <c r="F110" s="135"/>
      <c r="G110" s="134">
        <f t="shared" si="2"/>
        <v>115</v>
      </c>
    </row>
    <row r="111" spans="1:7" ht="45">
      <c r="A111" s="131"/>
      <c r="B111" s="33" t="s">
        <v>25</v>
      </c>
      <c r="C111" s="33" t="s">
        <v>23</v>
      </c>
      <c r="D111" s="33" t="s">
        <v>26</v>
      </c>
      <c r="E111" s="32">
        <v>27.5</v>
      </c>
      <c r="F111" s="136"/>
      <c r="G111" s="134">
        <f t="shared" si="2"/>
        <v>27.5</v>
      </c>
    </row>
    <row r="112" spans="1:7" ht="22.5">
      <c r="A112" s="131"/>
      <c r="B112" s="33" t="s">
        <v>27</v>
      </c>
      <c r="C112" s="33" t="s">
        <v>23</v>
      </c>
      <c r="D112" s="33" t="s">
        <v>26</v>
      </c>
      <c r="E112" s="32">
        <v>13.5</v>
      </c>
      <c r="F112" s="136"/>
      <c r="G112" s="134">
        <f t="shared" si="2"/>
        <v>13.5</v>
      </c>
    </row>
    <row r="113" spans="1:7" ht="22.5">
      <c r="A113" s="131"/>
      <c r="B113" s="33" t="s">
        <v>28</v>
      </c>
      <c r="C113" s="33" t="s">
        <v>23</v>
      </c>
      <c r="D113" s="33" t="s">
        <v>26</v>
      </c>
      <c r="E113" s="32">
        <v>18.5</v>
      </c>
      <c r="F113" s="136"/>
      <c r="G113" s="134">
        <f t="shared" si="2"/>
        <v>18.5</v>
      </c>
    </row>
    <row r="114" spans="1:7" ht="12.75" customHeight="1">
      <c r="A114" s="131"/>
      <c r="B114" s="33" t="s">
        <v>29</v>
      </c>
      <c r="C114" s="33" t="s">
        <v>23</v>
      </c>
      <c r="D114" s="33" t="s">
        <v>26</v>
      </c>
      <c r="E114" s="134">
        <f>E113+E112+E111+E110</f>
        <v>174.5</v>
      </c>
      <c r="F114" s="135"/>
      <c r="G114" s="134">
        <f t="shared" si="2"/>
        <v>174.5</v>
      </c>
    </row>
    <row r="115" spans="1:7" ht="12.75" customHeight="1">
      <c r="A115" s="131" t="s">
        <v>120</v>
      </c>
      <c r="B115" s="61" t="s">
        <v>94</v>
      </c>
      <c r="C115" s="33"/>
      <c r="D115" s="33"/>
      <c r="E115" s="136"/>
      <c r="F115" s="136"/>
      <c r="G115" s="32"/>
    </row>
    <row r="116" spans="1:7" ht="10.5" customHeight="1">
      <c r="A116" s="131"/>
      <c r="B116" s="33" t="s">
        <v>42</v>
      </c>
      <c r="C116" s="33" t="s">
        <v>31</v>
      </c>
      <c r="D116" s="33" t="s">
        <v>229</v>
      </c>
      <c r="E116" s="32">
        <v>411</v>
      </c>
      <c r="F116" s="32"/>
      <c r="G116" s="132">
        <f t="shared" si="2"/>
        <v>411</v>
      </c>
    </row>
    <row r="117" spans="1:7" ht="12.75" customHeight="1">
      <c r="A117" s="131" t="s">
        <v>121</v>
      </c>
      <c r="B117" s="61" t="s">
        <v>100</v>
      </c>
      <c r="C117" s="33"/>
      <c r="D117" s="33"/>
      <c r="E117" s="32"/>
      <c r="F117" s="136"/>
      <c r="G117" s="32"/>
    </row>
    <row r="118" spans="1:7" ht="12.75" customHeight="1">
      <c r="A118" s="131"/>
      <c r="B118" s="33" t="s">
        <v>43</v>
      </c>
      <c r="C118" s="33" t="s">
        <v>33</v>
      </c>
      <c r="D118" s="33" t="s">
        <v>34</v>
      </c>
      <c r="E118" s="137">
        <f>E105/E116</f>
        <v>69391.3698296837</v>
      </c>
      <c r="F118" s="137">
        <f>F105/E116</f>
        <v>0</v>
      </c>
      <c r="G118" s="137">
        <f>E118+F118</f>
        <v>69391.3698296837</v>
      </c>
    </row>
    <row r="119" spans="1:7" ht="33.75">
      <c r="A119" s="131"/>
      <c r="B119" s="33" t="s">
        <v>45</v>
      </c>
      <c r="C119" s="33" t="s">
        <v>46</v>
      </c>
      <c r="D119" s="33" t="s">
        <v>47</v>
      </c>
      <c r="E119" s="32">
        <f>(E121*E116)/1000</f>
        <v>36.99</v>
      </c>
      <c r="F119" s="32"/>
      <c r="G119" s="138">
        <f>E119</f>
        <v>36.99</v>
      </c>
    </row>
    <row r="120" spans="1:7" ht="12.75" customHeight="1">
      <c r="A120" s="131" t="s">
        <v>122</v>
      </c>
      <c r="B120" s="61" t="s">
        <v>101</v>
      </c>
      <c r="C120" s="33"/>
      <c r="D120" s="33"/>
      <c r="E120" s="136"/>
      <c r="F120" s="136"/>
      <c r="G120" s="32"/>
    </row>
    <row r="121" spans="1:7" ht="33.75">
      <c r="A121" s="131"/>
      <c r="B121" s="33" t="s">
        <v>50</v>
      </c>
      <c r="C121" s="33" t="s">
        <v>51</v>
      </c>
      <c r="D121" s="33" t="s">
        <v>47</v>
      </c>
      <c r="E121" s="32">
        <v>90</v>
      </c>
      <c r="F121" s="32"/>
      <c r="G121" s="132">
        <f>E121</f>
        <v>90</v>
      </c>
    </row>
    <row r="122" spans="1:7" ht="14.25" customHeight="1">
      <c r="A122" s="131" t="s">
        <v>102</v>
      </c>
      <c r="B122" s="262" t="s">
        <v>149</v>
      </c>
      <c r="C122" s="263"/>
      <c r="D122" s="263"/>
      <c r="E122" s="263"/>
      <c r="F122" s="263"/>
      <c r="G122" s="264"/>
    </row>
    <row r="123" spans="1:7" ht="12.75" customHeight="1">
      <c r="A123" s="131" t="s">
        <v>123</v>
      </c>
      <c r="B123" s="61" t="s">
        <v>93</v>
      </c>
      <c r="C123" s="33"/>
      <c r="D123" s="33"/>
      <c r="E123" s="139"/>
      <c r="F123" s="139"/>
      <c r="G123" s="32"/>
    </row>
    <row r="124" spans="1:7" ht="22.5">
      <c r="A124" s="131"/>
      <c r="B124" s="33" t="s">
        <v>127</v>
      </c>
      <c r="C124" s="33" t="s">
        <v>33</v>
      </c>
      <c r="D124" s="33" t="s">
        <v>227</v>
      </c>
      <c r="E124" s="32"/>
      <c r="F124" s="137">
        <f>'8,9,10'!E50</f>
        <v>300000</v>
      </c>
      <c r="G124" s="140">
        <f>F124</f>
        <v>300000</v>
      </c>
    </row>
    <row r="125" spans="1:7" ht="14.25" customHeight="1">
      <c r="A125" s="131" t="s">
        <v>124</v>
      </c>
      <c r="B125" s="61" t="s">
        <v>94</v>
      </c>
      <c r="C125" s="33"/>
      <c r="D125" s="33"/>
      <c r="E125" s="141"/>
      <c r="F125" s="141"/>
      <c r="G125" s="32"/>
    </row>
    <row r="126" spans="1:7" ht="22.5">
      <c r="A126" s="33"/>
      <c r="B126" s="33" t="s">
        <v>128</v>
      </c>
      <c r="C126" s="33" t="s">
        <v>20</v>
      </c>
      <c r="D126" s="33" t="s">
        <v>137</v>
      </c>
      <c r="E126" s="32"/>
      <c r="F126" s="32">
        <v>1</v>
      </c>
      <c r="G126" s="142">
        <f>F126</f>
        <v>1</v>
      </c>
    </row>
    <row r="127" spans="1:7" ht="16.5" customHeight="1">
      <c r="A127" s="131" t="s">
        <v>125</v>
      </c>
      <c r="B127" s="61" t="s">
        <v>95</v>
      </c>
      <c r="C127" s="33"/>
      <c r="D127" s="33"/>
      <c r="E127" s="141"/>
      <c r="F127" s="141"/>
      <c r="G127" s="32"/>
    </row>
    <row r="128" spans="1:7" ht="22.5">
      <c r="A128" s="33"/>
      <c r="B128" s="33" t="s">
        <v>129</v>
      </c>
      <c r="C128" s="33" t="s">
        <v>33</v>
      </c>
      <c r="D128" s="33" t="s">
        <v>34</v>
      </c>
      <c r="E128" s="32"/>
      <c r="F128" s="137">
        <f>F124/F126</f>
        <v>300000</v>
      </c>
      <c r="G128" s="140">
        <f>F128</f>
        <v>300000</v>
      </c>
    </row>
    <row r="129" spans="1:7" ht="14.25" customHeight="1">
      <c r="A129" s="131" t="s">
        <v>126</v>
      </c>
      <c r="B129" s="61" t="s">
        <v>96</v>
      </c>
      <c r="C129" s="33"/>
      <c r="D129" s="33"/>
      <c r="E129" s="136"/>
      <c r="F129" s="136"/>
      <c r="G129" s="32"/>
    </row>
    <row r="130" spans="1:7" ht="33.75">
      <c r="A130" s="25"/>
      <c r="B130" s="33" t="s">
        <v>130</v>
      </c>
      <c r="C130" s="33" t="s">
        <v>57</v>
      </c>
      <c r="D130" s="33" t="s">
        <v>34</v>
      </c>
      <c r="E130" s="32"/>
      <c r="F130" s="143">
        <v>100</v>
      </c>
      <c r="G130" s="142">
        <f>F130</f>
        <v>100</v>
      </c>
    </row>
    <row r="131" spans="1:7" ht="19.5" customHeight="1">
      <c r="A131" s="33">
        <v>3</v>
      </c>
      <c r="B131" s="262" t="s">
        <v>136</v>
      </c>
      <c r="C131" s="263"/>
      <c r="D131" s="263"/>
      <c r="E131" s="263"/>
      <c r="F131" s="263"/>
      <c r="G131" s="264"/>
    </row>
    <row r="132" spans="1:7" ht="15.75" customHeight="1">
      <c r="A132" s="131" t="s">
        <v>131</v>
      </c>
      <c r="B132" s="61" t="s">
        <v>93</v>
      </c>
      <c r="C132" s="16"/>
      <c r="D132" s="16"/>
      <c r="E132" s="75"/>
      <c r="F132" s="75"/>
      <c r="G132" s="43"/>
    </row>
    <row r="133" spans="1:7" ht="22.5" customHeight="1">
      <c r="A133" s="33"/>
      <c r="B133" s="25" t="s">
        <v>127</v>
      </c>
      <c r="C133" s="16" t="s">
        <v>33</v>
      </c>
      <c r="D133" s="33" t="s">
        <v>228</v>
      </c>
      <c r="E133" s="17"/>
      <c r="F133" s="52">
        <f>'8,9,10'!E51</f>
        <v>341400</v>
      </c>
      <c r="G133" s="26">
        <f>F133</f>
        <v>341400</v>
      </c>
    </row>
    <row r="134" spans="1:7" ht="18.75" customHeight="1">
      <c r="A134" s="131" t="s">
        <v>132</v>
      </c>
      <c r="B134" s="61" t="s">
        <v>94</v>
      </c>
      <c r="C134" s="16"/>
      <c r="D134" s="16"/>
      <c r="E134" s="83"/>
      <c r="F134" s="108"/>
      <c r="G134" s="43"/>
    </row>
    <row r="135" spans="1:7" ht="25.5">
      <c r="A135" s="33"/>
      <c r="B135" s="33" t="s">
        <v>152</v>
      </c>
      <c r="C135" s="16" t="s">
        <v>20</v>
      </c>
      <c r="D135" s="27" t="s">
        <v>137</v>
      </c>
      <c r="E135" s="17"/>
      <c r="F135" s="43">
        <v>8</v>
      </c>
      <c r="G135" s="42">
        <f>F135</f>
        <v>8</v>
      </c>
    </row>
    <row r="136" spans="1:7" ht="17.25" customHeight="1">
      <c r="A136" s="131" t="s">
        <v>133</v>
      </c>
      <c r="B136" s="61" t="s">
        <v>95</v>
      </c>
      <c r="C136" s="16"/>
      <c r="D136" s="16"/>
      <c r="E136" s="83"/>
      <c r="F136" s="108"/>
      <c r="G136" s="43"/>
    </row>
    <row r="137" spans="1:7" ht="22.5">
      <c r="A137" s="33"/>
      <c r="B137" s="33" t="s">
        <v>138</v>
      </c>
      <c r="C137" s="16" t="s">
        <v>33</v>
      </c>
      <c r="D137" s="16" t="s">
        <v>34</v>
      </c>
      <c r="E137" s="17"/>
      <c r="F137" s="52">
        <f>F133/F135</f>
        <v>42675</v>
      </c>
      <c r="G137" s="26">
        <f>F137</f>
        <v>42675</v>
      </c>
    </row>
    <row r="138" spans="1:7" ht="17.25" customHeight="1">
      <c r="A138" s="131" t="s">
        <v>134</v>
      </c>
      <c r="B138" s="61" t="s">
        <v>96</v>
      </c>
      <c r="C138" s="16"/>
      <c r="D138" s="16"/>
      <c r="E138" s="84"/>
      <c r="F138" s="88"/>
      <c r="G138" s="43"/>
    </row>
    <row r="139" spans="1:10" ht="22.5">
      <c r="A139" s="16"/>
      <c r="B139" s="33" t="s">
        <v>146</v>
      </c>
      <c r="C139" s="16" t="s">
        <v>57</v>
      </c>
      <c r="D139" s="16" t="s">
        <v>34</v>
      </c>
      <c r="E139" s="17"/>
      <c r="F139" s="42">
        <v>100</v>
      </c>
      <c r="G139" s="31">
        <f>F139</f>
        <v>100</v>
      </c>
      <c r="H139" s="73"/>
      <c r="I139" s="72"/>
      <c r="J139" s="72"/>
    </row>
    <row r="140" spans="1:8" s="144" customFormat="1" ht="21" customHeight="1" hidden="1">
      <c r="A140" s="131" t="s">
        <v>151</v>
      </c>
      <c r="B140" s="254" t="s">
        <v>237</v>
      </c>
      <c r="C140" s="255"/>
      <c r="D140" s="255"/>
      <c r="E140" s="255"/>
      <c r="F140" s="255"/>
      <c r="G140" s="256"/>
      <c r="H140" s="28"/>
    </row>
    <row r="141" spans="1:8" s="144" customFormat="1" ht="14.25" customHeight="1" hidden="1">
      <c r="A141" s="131" t="s">
        <v>241</v>
      </c>
      <c r="B141" s="145" t="s">
        <v>93</v>
      </c>
      <c r="C141" s="33"/>
      <c r="D141" s="33"/>
      <c r="E141" s="140"/>
      <c r="F141" s="140"/>
      <c r="G141" s="32"/>
      <c r="H141" s="28"/>
    </row>
    <row r="142" spans="1:8" s="144" customFormat="1" ht="25.5" customHeight="1" hidden="1">
      <c r="A142" s="131"/>
      <c r="B142" s="33" t="s">
        <v>212</v>
      </c>
      <c r="C142" s="33" t="s">
        <v>33</v>
      </c>
      <c r="D142" s="33" t="s">
        <v>213</v>
      </c>
      <c r="E142" s="137"/>
      <c r="F142" s="137">
        <f>'8,9,10'!E52</f>
        <v>0</v>
      </c>
      <c r="G142" s="137">
        <f>E142+F142</f>
        <v>0</v>
      </c>
      <c r="H142" s="28"/>
    </row>
    <row r="143" spans="1:8" s="144" customFormat="1" ht="14.25" customHeight="1" hidden="1">
      <c r="A143" s="131" t="s">
        <v>238</v>
      </c>
      <c r="B143" s="61" t="s">
        <v>99</v>
      </c>
      <c r="C143" s="33"/>
      <c r="D143" s="33"/>
      <c r="E143" s="136"/>
      <c r="F143" s="136"/>
      <c r="G143" s="136"/>
      <c r="H143" s="28"/>
    </row>
    <row r="144" spans="1:8" s="144" customFormat="1" ht="27" customHeight="1" hidden="1">
      <c r="A144" s="131"/>
      <c r="B144" s="32" t="s">
        <v>109</v>
      </c>
      <c r="C144" s="32" t="s">
        <v>20</v>
      </c>
      <c r="D144" s="33" t="s">
        <v>213</v>
      </c>
      <c r="E144" s="143"/>
      <c r="F144" s="143">
        <v>1</v>
      </c>
      <c r="G144" s="143">
        <f>F144</f>
        <v>1</v>
      </c>
      <c r="H144" s="28"/>
    </row>
    <row r="145" spans="1:8" s="144" customFormat="1" ht="12" customHeight="1" hidden="1">
      <c r="A145" s="131"/>
      <c r="B145" s="146" t="s">
        <v>95</v>
      </c>
      <c r="C145" s="32"/>
      <c r="D145" s="32"/>
      <c r="E145" s="135"/>
      <c r="F145" s="135"/>
      <c r="G145" s="136"/>
      <c r="H145" s="28"/>
    </row>
    <row r="146" spans="1:8" s="144" customFormat="1" ht="15" customHeight="1" hidden="1">
      <c r="A146" s="131" t="s">
        <v>239</v>
      </c>
      <c r="B146" s="32" t="s">
        <v>110</v>
      </c>
      <c r="C146" s="32" t="s">
        <v>33</v>
      </c>
      <c r="D146" s="32" t="s">
        <v>59</v>
      </c>
      <c r="E146" s="147"/>
      <c r="F146" s="148">
        <f>F142/F144</f>
        <v>0</v>
      </c>
      <c r="G146" s="137">
        <f>E146+F146</f>
        <v>0</v>
      </c>
      <c r="H146" s="28"/>
    </row>
    <row r="147" spans="1:8" s="144" customFormat="1" ht="17.25" customHeight="1" hidden="1">
      <c r="A147" s="131"/>
      <c r="B147" s="146" t="s">
        <v>96</v>
      </c>
      <c r="C147" s="32"/>
      <c r="D147" s="32"/>
      <c r="E147" s="147"/>
      <c r="F147" s="134"/>
      <c r="G147" s="137"/>
      <c r="H147" s="28"/>
    </row>
    <row r="148" spans="1:8" s="144" customFormat="1" ht="22.5" hidden="1">
      <c r="A148" s="149" t="s">
        <v>240</v>
      </c>
      <c r="B148" s="33" t="s">
        <v>143</v>
      </c>
      <c r="C148" s="33" t="s">
        <v>57</v>
      </c>
      <c r="D148" s="32" t="s">
        <v>59</v>
      </c>
      <c r="E148" s="150"/>
      <c r="F148" s="150">
        <v>100</v>
      </c>
      <c r="G148" s="132">
        <v>100</v>
      </c>
      <c r="H148" s="28"/>
    </row>
    <row r="149" spans="1:10" s="64" customFormat="1" ht="62.25" customHeight="1">
      <c r="A149" s="258" t="s">
        <v>254</v>
      </c>
      <c r="B149" s="258"/>
      <c r="C149" s="258"/>
      <c r="D149" s="62"/>
      <c r="E149" s="63"/>
      <c r="F149" s="259" t="s">
        <v>255</v>
      </c>
      <c r="G149" s="259"/>
      <c r="H149" s="172"/>
      <c r="I149" s="62"/>
      <c r="J149" s="62"/>
    </row>
    <row r="150" spans="1:10" ht="12.75" customHeight="1">
      <c r="A150" s="257" t="s">
        <v>244</v>
      </c>
      <c r="B150" s="257"/>
      <c r="C150" s="257"/>
      <c r="D150" s="257"/>
      <c r="E150" s="257"/>
      <c r="F150" s="257"/>
      <c r="G150" s="257"/>
      <c r="H150" s="257"/>
      <c r="I150" s="257"/>
      <c r="J150" s="257"/>
    </row>
    <row r="151" spans="1:10" ht="8.25" customHeight="1">
      <c r="A151" s="65"/>
      <c r="B151" s="65"/>
      <c r="C151" s="65"/>
      <c r="D151" s="65"/>
      <c r="E151" s="65"/>
      <c r="F151" s="65"/>
      <c r="G151" s="65"/>
      <c r="H151" s="66"/>
      <c r="I151" s="65"/>
      <c r="J151" s="65"/>
    </row>
    <row r="152" spans="1:10" ht="20.25">
      <c r="A152" s="261" t="s">
        <v>70</v>
      </c>
      <c r="B152" s="261"/>
      <c r="C152" s="261"/>
      <c r="D152" s="261"/>
      <c r="E152" s="74"/>
      <c r="F152" s="74"/>
      <c r="G152" s="74"/>
      <c r="H152" s="67"/>
      <c r="I152" s="74"/>
      <c r="J152" s="74"/>
    </row>
    <row r="153" spans="1:10" ht="63.75" customHeight="1">
      <c r="A153" s="258" t="s">
        <v>104</v>
      </c>
      <c r="B153" s="258"/>
      <c r="C153" s="258"/>
      <c r="D153" s="62"/>
      <c r="E153" s="63"/>
      <c r="F153" s="259" t="s">
        <v>103</v>
      </c>
      <c r="G153" s="274"/>
      <c r="H153" s="175"/>
      <c r="I153" s="72"/>
      <c r="J153" s="72"/>
    </row>
    <row r="154" spans="1:10" ht="12.75" customHeight="1">
      <c r="A154" s="86" t="s">
        <v>209</v>
      </c>
      <c r="B154" s="107" t="s">
        <v>211</v>
      </c>
      <c r="C154" s="86"/>
      <c r="D154" s="86"/>
      <c r="E154" s="155" t="s">
        <v>208</v>
      </c>
      <c r="F154" s="260" t="s">
        <v>210</v>
      </c>
      <c r="G154" s="260"/>
      <c r="H154" s="86"/>
      <c r="I154" s="86"/>
      <c r="J154" s="86"/>
    </row>
    <row r="155" spans="1:10" ht="12.75">
      <c r="A155" s="156"/>
      <c r="B155" s="176" t="s">
        <v>263</v>
      </c>
      <c r="C155" s="156"/>
      <c r="D155" s="156"/>
      <c r="E155" s="156"/>
      <c r="F155" s="156"/>
      <c r="G155" s="156"/>
      <c r="H155" s="156"/>
      <c r="I155" s="156"/>
      <c r="J155" s="156"/>
    </row>
    <row r="156" spans="1:10" ht="12.75">
      <c r="A156" s="156"/>
      <c r="B156" s="156" t="s">
        <v>161</v>
      </c>
      <c r="C156" s="156"/>
      <c r="D156" s="156"/>
      <c r="E156" s="156"/>
      <c r="F156" s="156"/>
      <c r="G156" s="156"/>
      <c r="H156" s="156"/>
      <c r="I156" s="156"/>
      <c r="J156" s="156"/>
    </row>
    <row r="157" spans="1:8" s="144" customFormat="1" ht="12.75" customHeight="1">
      <c r="A157" s="268" t="s">
        <v>160</v>
      </c>
      <c r="B157" s="268"/>
      <c r="C157" s="268"/>
      <c r="D157" s="268"/>
      <c r="E157" s="268"/>
      <c r="F157" s="268"/>
      <c r="H157" s="28"/>
    </row>
    <row r="158" spans="1:8" s="144" customFormat="1" ht="12.75" customHeight="1">
      <c r="A158" s="27" t="s">
        <v>14</v>
      </c>
      <c r="B158" s="27" t="s">
        <v>15</v>
      </c>
      <c r="C158" s="27" t="s">
        <v>16</v>
      </c>
      <c r="D158" s="27" t="s">
        <v>17</v>
      </c>
      <c r="E158" s="27" t="s">
        <v>97</v>
      </c>
      <c r="F158" s="27" t="s">
        <v>67</v>
      </c>
      <c r="G158" s="169" t="s">
        <v>69</v>
      </c>
      <c r="H158" s="28"/>
    </row>
    <row r="159" spans="1:8" s="59" customFormat="1" ht="12" customHeight="1">
      <c r="A159" s="33">
        <v>1</v>
      </c>
      <c r="B159" s="33">
        <v>2</v>
      </c>
      <c r="C159" s="33">
        <v>3</v>
      </c>
      <c r="D159" s="33">
        <v>4</v>
      </c>
      <c r="E159" s="33">
        <v>5</v>
      </c>
      <c r="F159" s="33">
        <v>6</v>
      </c>
      <c r="G159" s="32">
        <v>7</v>
      </c>
      <c r="H159" s="60"/>
    </row>
    <row r="160" spans="1:8" s="144" customFormat="1" ht="15.75" customHeight="1">
      <c r="A160" s="131" t="s">
        <v>111</v>
      </c>
      <c r="B160" s="145" t="s">
        <v>98</v>
      </c>
      <c r="C160" s="33"/>
      <c r="D160" s="33"/>
      <c r="E160" s="33"/>
      <c r="F160" s="33"/>
      <c r="G160" s="32"/>
      <c r="H160" s="28"/>
    </row>
    <row r="161" spans="1:8" s="144" customFormat="1" ht="20.25">
      <c r="A161" s="131"/>
      <c r="B161" s="33" t="s">
        <v>82</v>
      </c>
      <c r="C161" s="33" t="s">
        <v>20</v>
      </c>
      <c r="D161" s="33" t="s">
        <v>61</v>
      </c>
      <c r="E161" s="32">
        <v>4</v>
      </c>
      <c r="F161" s="33"/>
      <c r="G161" s="32">
        <f aca="true" t="shared" si="3" ref="G161:G173">E161</f>
        <v>4</v>
      </c>
      <c r="H161" s="28"/>
    </row>
    <row r="162" spans="1:8" s="144" customFormat="1" ht="45">
      <c r="A162" s="131"/>
      <c r="B162" s="33" t="s">
        <v>25</v>
      </c>
      <c r="C162" s="33" t="s">
        <v>23</v>
      </c>
      <c r="D162" s="33" t="s">
        <v>26</v>
      </c>
      <c r="E162" s="32">
        <v>8</v>
      </c>
      <c r="F162" s="33"/>
      <c r="G162" s="32"/>
      <c r="H162" s="28"/>
    </row>
    <row r="163" spans="1:8" s="144" customFormat="1" ht="22.5">
      <c r="A163" s="131"/>
      <c r="B163" s="33" t="s">
        <v>27</v>
      </c>
      <c r="C163" s="33" t="s">
        <v>23</v>
      </c>
      <c r="D163" s="33" t="s">
        <v>26</v>
      </c>
      <c r="E163" s="32">
        <f>70.5+2.5</f>
        <v>73</v>
      </c>
      <c r="F163" s="136"/>
      <c r="G163" s="32">
        <f t="shared" si="3"/>
        <v>73</v>
      </c>
      <c r="H163" s="28"/>
    </row>
    <row r="164" spans="1:8" s="144" customFormat="1" ht="22.5">
      <c r="A164" s="131"/>
      <c r="B164" s="33" t="s">
        <v>28</v>
      </c>
      <c r="C164" s="33" t="s">
        <v>23</v>
      </c>
      <c r="D164" s="33" t="s">
        <v>26</v>
      </c>
      <c r="E164" s="32">
        <v>4</v>
      </c>
      <c r="F164" s="136"/>
      <c r="G164" s="32">
        <f t="shared" si="3"/>
        <v>4</v>
      </c>
      <c r="H164" s="28"/>
    </row>
    <row r="165" spans="1:8" s="144" customFormat="1" ht="20.25">
      <c r="A165" s="131"/>
      <c r="B165" s="33" t="s">
        <v>29</v>
      </c>
      <c r="C165" s="33" t="s">
        <v>23</v>
      </c>
      <c r="D165" s="33" t="s">
        <v>26</v>
      </c>
      <c r="E165" s="32">
        <f>E163+E164+E162</f>
        <v>85</v>
      </c>
      <c r="F165" s="136"/>
      <c r="G165" s="32">
        <f t="shared" si="3"/>
        <v>85</v>
      </c>
      <c r="H165" s="28"/>
    </row>
    <row r="166" spans="1:8" s="144" customFormat="1" ht="12.75" customHeight="1">
      <c r="A166" s="131" t="s">
        <v>102</v>
      </c>
      <c r="B166" s="61" t="s">
        <v>94</v>
      </c>
      <c r="C166" s="33"/>
      <c r="D166" s="33"/>
      <c r="E166" s="136"/>
      <c r="F166" s="33"/>
      <c r="G166" s="32">
        <f t="shared" si="3"/>
        <v>0</v>
      </c>
      <c r="H166" s="28"/>
    </row>
    <row r="167" spans="1:8" s="144" customFormat="1" ht="30.75" customHeight="1">
      <c r="A167" s="131"/>
      <c r="B167" s="33" t="s">
        <v>83</v>
      </c>
      <c r="C167" s="33" t="s">
        <v>20</v>
      </c>
      <c r="D167" s="33" t="s">
        <v>53</v>
      </c>
      <c r="E167" s="32">
        <v>108</v>
      </c>
      <c r="F167" s="33"/>
      <c r="G167" s="32">
        <f t="shared" si="3"/>
        <v>108</v>
      </c>
      <c r="H167" s="28"/>
    </row>
    <row r="168" spans="1:8" s="144" customFormat="1" ht="14.25" customHeight="1">
      <c r="A168" s="131"/>
      <c r="B168" s="33" t="s">
        <v>54</v>
      </c>
      <c r="C168" s="33" t="s">
        <v>20</v>
      </c>
      <c r="D168" s="33" t="s">
        <v>55</v>
      </c>
      <c r="E168" s="32">
        <v>5452</v>
      </c>
      <c r="F168" s="136"/>
      <c r="G168" s="32">
        <f t="shared" si="3"/>
        <v>5452</v>
      </c>
      <c r="H168" s="28"/>
    </row>
    <row r="169" spans="1:8" s="144" customFormat="1" ht="12.75" customHeight="1">
      <c r="A169" s="131"/>
      <c r="B169" s="33" t="s">
        <v>65</v>
      </c>
      <c r="C169" s="33" t="s">
        <v>20</v>
      </c>
      <c r="D169" s="33" t="s">
        <v>55</v>
      </c>
      <c r="E169" s="32">
        <v>37</v>
      </c>
      <c r="F169" s="136"/>
      <c r="G169" s="32">
        <f t="shared" si="3"/>
        <v>37</v>
      </c>
      <c r="H169" s="28"/>
    </row>
    <row r="170" spans="1:8" s="144" customFormat="1" ht="13.5" customHeight="1">
      <c r="A170" s="131" t="s">
        <v>150</v>
      </c>
      <c r="B170" s="61" t="s">
        <v>95</v>
      </c>
      <c r="C170" s="33"/>
      <c r="D170" s="33"/>
      <c r="E170" s="32"/>
      <c r="F170" s="33"/>
      <c r="G170" s="32">
        <f t="shared" si="3"/>
        <v>0</v>
      </c>
      <c r="H170" s="28"/>
    </row>
    <row r="171" spans="1:8" s="144" customFormat="1" ht="22.5">
      <c r="A171" s="131"/>
      <c r="B171" s="33" t="s">
        <v>62</v>
      </c>
      <c r="C171" s="33" t="s">
        <v>20</v>
      </c>
      <c r="D171" s="33" t="s">
        <v>55</v>
      </c>
      <c r="E171" s="32">
        <v>2</v>
      </c>
      <c r="F171" s="136"/>
      <c r="G171" s="32">
        <f t="shared" si="3"/>
        <v>2</v>
      </c>
      <c r="H171" s="28"/>
    </row>
    <row r="172" spans="1:8" s="144" customFormat="1" ht="22.5">
      <c r="A172" s="131"/>
      <c r="B172" s="33" t="s">
        <v>63</v>
      </c>
      <c r="C172" s="33" t="s">
        <v>20</v>
      </c>
      <c r="D172" s="33" t="s">
        <v>55</v>
      </c>
      <c r="E172" s="132">
        <f>E168/16</f>
        <v>340.75</v>
      </c>
      <c r="F172" s="136"/>
      <c r="G172" s="132">
        <f t="shared" si="3"/>
        <v>340.75</v>
      </c>
      <c r="H172" s="28"/>
    </row>
    <row r="173" spans="1:8" s="144" customFormat="1" ht="22.5">
      <c r="A173" s="131"/>
      <c r="B173" s="33" t="s">
        <v>64</v>
      </c>
      <c r="C173" s="33" t="s">
        <v>20</v>
      </c>
      <c r="D173" s="33" t="s">
        <v>55</v>
      </c>
      <c r="E173" s="32">
        <v>1</v>
      </c>
      <c r="F173" s="136"/>
      <c r="G173" s="32">
        <f t="shared" si="3"/>
        <v>1</v>
      </c>
      <c r="H173" s="28"/>
    </row>
    <row r="174" spans="1:8" s="144" customFormat="1" ht="13.5" customHeight="1">
      <c r="A174" s="131" t="s">
        <v>151</v>
      </c>
      <c r="B174" s="61" t="s">
        <v>96</v>
      </c>
      <c r="C174" s="33"/>
      <c r="D174" s="33"/>
      <c r="E174" s="32"/>
      <c r="F174" s="136"/>
      <c r="G174" s="32"/>
      <c r="H174" s="28"/>
    </row>
    <row r="175" spans="1:8" s="144" customFormat="1" ht="22.5">
      <c r="A175" s="131"/>
      <c r="B175" s="33" t="s">
        <v>141</v>
      </c>
      <c r="C175" s="33" t="s">
        <v>57</v>
      </c>
      <c r="D175" s="33" t="s">
        <v>60</v>
      </c>
      <c r="E175" s="32">
        <v>100</v>
      </c>
      <c r="F175" s="136"/>
      <c r="G175" s="32">
        <f>E175</f>
        <v>100</v>
      </c>
      <c r="H175" s="28"/>
    </row>
    <row r="176" spans="1:7" ht="14.25" customHeight="1">
      <c r="A176" s="33">
        <v>2</v>
      </c>
      <c r="B176" s="262" t="s">
        <v>175</v>
      </c>
      <c r="C176" s="263"/>
      <c r="D176" s="263"/>
      <c r="E176" s="263"/>
      <c r="F176" s="263"/>
      <c r="G176" s="264"/>
    </row>
    <row r="177" spans="1:7" ht="15.75" customHeight="1">
      <c r="A177" s="131" t="s">
        <v>123</v>
      </c>
      <c r="B177" s="61" t="s">
        <v>93</v>
      </c>
      <c r="C177" s="16"/>
      <c r="D177" s="16"/>
      <c r="E177" s="75"/>
      <c r="F177" s="75"/>
      <c r="G177" s="43"/>
    </row>
    <row r="178" spans="1:7" ht="20.25">
      <c r="A178" s="33"/>
      <c r="B178" s="25" t="s">
        <v>127</v>
      </c>
      <c r="C178" s="16" t="s">
        <v>33</v>
      </c>
      <c r="D178" s="33" t="s">
        <v>228</v>
      </c>
      <c r="E178" s="17"/>
      <c r="F178" s="52">
        <f>'8,9,10'!E70</f>
        <v>2262430</v>
      </c>
      <c r="G178" s="26">
        <f>F178</f>
        <v>2262430</v>
      </c>
    </row>
    <row r="179" spans="1:7" ht="18.75" customHeight="1">
      <c r="A179" s="131" t="s">
        <v>124</v>
      </c>
      <c r="B179" s="61" t="s">
        <v>94</v>
      </c>
      <c r="C179" s="16"/>
      <c r="D179" s="16"/>
      <c r="E179" s="83"/>
      <c r="F179" s="108"/>
      <c r="G179" s="43"/>
    </row>
    <row r="180" spans="1:7" ht="25.5">
      <c r="A180" s="33"/>
      <c r="B180" s="33" t="s">
        <v>152</v>
      </c>
      <c r="C180" s="16" t="s">
        <v>20</v>
      </c>
      <c r="D180" s="27" t="s">
        <v>137</v>
      </c>
      <c r="E180" s="17"/>
      <c r="F180" s="43">
        <v>2</v>
      </c>
      <c r="G180" s="42">
        <f>F180</f>
        <v>2</v>
      </c>
    </row>
    <row r="181" spans="1:7" ht="17.25" customHeight="1">
      <c r="A181" s="131" t="s">
        <v>125</v>
      </c>
      <c r="B181" s="61" t="s">
        <v>95</v>
      </c>
      <c r="C181" s="16"/>
      <c r="D181" s="16"/>
      <c r="E181" s="83"/>
      <c r="F181" s="108"/>
      <c r="G181" s="43"/>
    </row>
    <row r="182" spans="1:7" ht="22.5">
      <c r="A182" s="33"/>
      <c r="B182" s="33" t="s">
        <v>138</v>
      </c>
      <c r="C182" s="16" t="s">
        <v>33</v>
      </c>
      <c r="D182" s="16" t="s">
        <v>34</v>
      </c>
      <c r="E182" s="17"/>
      <c r="F182" s="52">
        <f>F178/F180</f>
        <v>1131215</v>
      </c>
      <c r="G182" s="26">
        <f>F182</f>
        <v>1131215</v>
      </c>
    </row>
    <row r="183" spans="1:7" ht="17.25" customHeight="1">
      <c r="A183" s="131" t="s">
        <v>126</v>
      </c>
      <c r="B183" s="61" t="s">
        <v>96</v>
      </c>
      <c r="C183" s="16"/>
      <c r="D183" s="16"/>
      <c r="E183" s="84"/>
      <c r="F183" s="88"/>
      <c r="G183" s="43"/>
    </row>
    <row r="184" spans="1:10" ht="22.5">
      <c r="A184" s="16"/>
      <c r="B184" s="33" t="s">
        <v>146</v>
      </c>
      <c r="C184" s="16" t="s">
        <v>57</v>
      </c>
      <c r="D184" s="16" t="s">
        <v>34</v>
      </c>
      <c r="E184" s="17"/>
      <c r="F184" s="42">
        <v>100</v>
      </c>
      <c r="G184" s="31">
        <f>F184</f>
        <v>100</v>
      </c>
      <c r="H184" s="73"/>
      <c r="I184" s="72"/>
      <c r="J184" s="72"/>
    </row>
    <row r="185" spans="1:10" s="64" customFormat="1" ht="62.25" customHeight="1">
      <c r="A185" s="258" t="s">
        <v>254</v>
      </c>
      <c r="B185" s="258"/>
      <c r="C185" s="258"/>
      <c r="D185" s="62"/>
      <c r="E185" s="63"/>
      <c r="F185" s="259" t="s">
        <v>255</v>
      </c>
      <c r="G185" s="259"/>
      <c r="H185" s="172"/>
      <c r="I185" s="62"/>
      <c r="J185" s="62"/>
    </row>
    <row r="186" spans="1:10" ht="12" customHeight="1">
      <c r="A186" s="273" t="s">
        <v>247</v>
      </c>
      <c r="B186" s="273"/>
      <c r="C186" s="273"/>
      <c r="D186" s="273"/>
      <c r="E186" s="273"/>
      <c r="F186" s="273"/>
      <c r="G186" s="273"/>
      <c r="H186" s="273"/>
      <c r="I186" s="273"/>
      <c r="J186" s="273"/>
    </row>
    <row r="187" spans="1:10" s="64" customFormat="1" ht="18" customHeight="1">
      <c r="A187" s="257" t="s">
        <v>70</v>
      </c>
      <c r="B187" s="257"/>
      <c r="C187" s="257"/>
      <c r="D187" s="257"/>
      <c r="E187" s="170"/>
      <c r="F187" s="170"/>
      <c r="G187" s="170"/>
      <c r="H187" s="67"/>
      <c r="I187" s="170"/>
      <c r="J187" s="170"/>
    </row>
    <row r="188" spans="1:10" s="171" customFormat="1" ht="63" customHeight="1">
      <c r="A188" s="258" t="s">
        <v>104</v>
      </c>
      <c r="B188" s="258"/>
      <c r="C188" s="258"/>
      <c r="D188" s="62"/>
      <c r="E188" s="63"/>
      <c r="F188" s="259" t="s">
        <v>103</v>
      </c>
      <c r="G188" s="274"/>
      <c r="H188" s="174"/>
      <c r="I188" s="86"/>
      <c r="J188" s="86"/>
    </row>
    <row r="189" spans="1:10" ht="12.75" customHeight="1">
      <c r="A189" s="86" t="s">
        <v>209</v>
      </c>
      <c r="B189" s="107" t="s">
        <v>211</v>
      </c>
      <c r="C189" s="86"/>
      <c r="D189" s="86"/>
      <c r="E189" s="164" t="s">
        <v>208</v>
      </c>
      <c r="F189" s="260" t="s">
        <v>210</v>
      </c>
      <c r="G189" s="260"/>
      <c r="H189" s="86"/>
      <c r="I189" s="86"/>
      <c r="J189" s="86"/>
    </row>
    <row r="190" spans="1:10" ht="12.75">
      <c r="A190" s="163"/>
      <c r="B190" s="176" t="s">
        <v>263</v>
      </c>
      <c r="C190" s="163"/>
      <c r="D190" s="163"/>
      <c r="E190" s="163"/>
      <c r="F190" s="163"/>
      <c r="G190" s="163"/>
      <c r="H190" s="163"/>
      <c r="I190" s="163"/>
      <c r="J190" s="163"/>
    </row>
    <row r="191" spans="1:10" ht="12.75">
      <c r="A191" s="163"/>
      <c r="B191" s="163" t="s">
        <v>161</v>
      </c>
      <c r="C191" s="163"/>
      <c r="D191" s="163"/>
      <c r="E191" s="163"/>
      <c r="F191" s="163"/>
      <c r="G191" s="163"/>
      <c r="H191" s="163"/>
      <c r="I191" s="163"/>
      <c r="J191" s="163"/>
    </row>
    <row r="192" spans="1:6" ht="12.75" customHeight="1">
      <c r="A192" s="269" t="s">
        <v>160</v>
      </c>
      <c r="B192" s="269"/>
      <c r="C192" s="269"/>
      <c r="D192" s="269"/>
      <c r="E192" s="269"/>
      <c r="F192" s="269"/>
    </row>
    <row r="193" spans="1:7" ht="33" customHeight="1">
      <c r="A193" s="33" t="s">
        <v>14</v>
      </c>
      <c r="B193" s="33" t="s">
        <v>15</v>
      </c>
      <c r="C193" s="33" t="s">
        <v>16</v>
      </c>
      <c r="D193" s="33" t="s">
        <v>17</v>
      </c>
      <c r="E193" s="33" t="s">
        <v>97</v>
      </c>
      <c r="F193" s="33" t="s">
        <v>67</v>
      </c>
      <c r="G193" s="32" t="s">
        <v>69</v>
      </c>
    </row>
    <row r="194" spans="1:7" ht="10.5" customHeight="1">
      <c r="A194" s="33">
        <v>1</v>
      </c>
      <c r="B194" s="33">
        <v>2</v>
      </c>
      <c r="C194" s="33">
        <v>3</v>
      </c>
      <c r="D194" s="33">
        <v>4</v>
      </c>
      <c r="E194" s="33">
        <v>5</v>
      </c>
      <c r="F194" s="33">
        <v>6</v>
      </c>
      <c r="G194" s="32">
        <v>7</v>
      </c>
    </row>
    <row r="195" spans="1:7" ht="11.25" customHeight="1">
      <c r="A195" s="131">
        <v>1</v>
      </c>
      <c r="B195" s="275" t="s">
        <v>140</v>
      </c>
      <c r="C195" s="276"/>
      <c r="D195" s="276"/>
      <c r="E195" s="276"/>
      <c r="F195" s="276"/>
      <c r="G195" s="277"/>
    </row>
    <row r="196" spans="1:7" ht="13.5" customHeight="1">
      <c r="A196" s="131" t="s">
        <v>119</v>
      </c>
      <c r="B196" s="61" t="s">
        <v>98</v>
      </c>
      <c r="C196" s="33"/>
      <c r="D196" s="33"/>
      <c r="E196" s="33"/>
      <c r="F196" s="33"/>
      <c r="G196" s="32"/>
    </row>
    <row r="197" spans="1:7" ht="14.25" customHeight="1">
      <c r="A197" s="131"/>
      <c r="B197" s="33" t="s">
        <v>40</v>
      </c>
      <c r="C197" s="33" t="s">
        <v>20</v>
      </c>
      <c r="D197" s="33" t="s">
        <v>81</v>
      </c>
      <c r="E197" s="33">
        <v>1</v>
      </c>
      <c r="F197" s="33">
        <v>1</v>
      </c>
      <c r="G197" s="32">
        <f>E197</f>
        <v>1</v>
      </c>
    </row>
    <row r="198" spans="1:7" ht="45">
      <c r="A198" s="131"/>
      <c r="B198" s="33" t="s">
        <v>56</v>
      </c>
      <c r="C198" s="33" t="s">
        <v>23</v>
      </c>
      <c r="D198" s="33" t="s">
        <v>26</v>
      </c>
      <c r="E198" s="134">
        <f>18.5+19</f>
        <v>37.5</v>
      </c>
      <c r="F198" s="134"/>
      <c r="G198" s="32">
        <f aca="true" t="shared" si="4" ref="G198:G207">E198</f>
        <v>37.5</v>
      </c>
    </row>
    <row r="199" spans="1:7" ht="22.5">
      <c r="A199" s="131"/>
      <c r="B199" s="33" t="s">
        <v>27</v>
      </c>
      <c r="C199" s="33" t="s">
        <v>23</v>
      </c>
      <c r="D199" s="33" t="s">
        <v>26</v>
      </c>
      <c r="E199" s="134">
        <v>2</v>
      </c>
      <c r="F199" s="134"/>
      <c r="G199" s="134">
        <f t="shared" si="4"/>
        <v>2</v>
      </c>
    </row>
    <row r="200" spans="1:7" ht="22.5">
      <c r="A200" s="131"/>
      <c r="B200" s="33" t="s">
        <v>28</v>
      </c>
      <c r="C200" s="33" t="s">
        <v>23</v>
      </c>
      <c r="D200" s="33" t="s">
        <v>26</v>
      </c>
      <c r="E200" s="134">
        <v>5</v>
      </c>
      <c r="F200" s="134"/>
      <c r="G200" s="134">
        <f t="shared" si="4"/>
        <v>5</v>
      </c>
    </row>
    <row r="201" spans="1:7" ht="15" customHeight="1">
      <c r="A201" s="131"/>
      <c r="B201" s="33" t="s">
        <v>29</v>
      </c>
      <c r="C201" s="33" t="s">
        <v>23</v>
      </c>
      <c r="D201" s="33" t="s">
        <v>26</v>
      </c>
      <c r="E201" s="134">
        <f>E200+E199+E198</f>
        <v>44.5</v>
      </c>
      <c r="F201" s="134"/>
      <c r="G201" s="134">
        <f t="shared" si="4"/>
        <v>44.5</v>
      </c>
    </row>
    <row r="202" spans="1:7" ht="12" customHeight="1">
      <c r="A202" s="131" t="s">
        <v>120</v>
      </c>
      <c r="B202" s="61" t="s">
        <v>94</v>
      </c>
      <c r="C202" s="33"/>
      <c r="D202" s="33"/>
      <c r="E202" s="135"/>
      <c r="F202" s="134"/>
      <c r="G202" s="32"/>
    </row>
    <row r="203" spans="1:7" ht="33.75">
      <c r="A203" s="131"/>
      <c r="B203" s="33" t="s">
        <v>144</v>
      </c>
      <c r="C203" s="33" t="s">
        <v>20</v>
      </c>
      <c r="D203" s="33" t="s">
        <v>81</v>
      </c>
      <c r="E203" s="132">
        <f>44+47</f>
        <v>91</v>
      </c>
      <c r="F203" s="134"/>
      <c r="G203" s="132">
        <f>E203</f>
        <v>91</v>
      </c>
    </row>
    <row r="204" spans="1:7" ht="15.75" customHeight="1">
      <c r="A204" s="131" t="s">
        <v>121</v>
      </c>
      <c r="B204" s="61" t="s">
        <v>100</v>
      </c>
      <c r="C204" s="33"/>
      <c r="D204" s="33"/>
      <c r="E204" s="135"/>
      <c r="F204" s="134"/>
      <c r="G204" s="32"/>
    </row>
    <row r="205" spans="1:7" ht="22.5">
      <c r="A205" s="131"/>
      <c r="B205" s="33" t="s">
        <v>62</v>
      </c>
      <c r="C205" s="33" t="s">
        <v>20</v>
      </c>
      <c r="D205" s="33" t="s">
        <v>34</v>
      </c>
      <c r="E205" s="132">
        <f>E203/16.5</f>
        <v>5.515151515151516</v>
      </c>
      <c r="F205" s="134"/>
      <c r="G205" s="132">
        <f>E205</f>
        <v>5.515151515151516</v>
      </c>
    </row>
    <row r="206" spans="1:7" ht="12" customHeight="1">
      <c r="A206" s="131" t="s">
        <v>122</v>
      </c>
      <c r="B206" s="61" t="s">
        <v>96</v>
      </c>
      <c r="C206" s="33"/>
      <c r="D206" s="33"/>
      <c r="E206" s="136"/>
      <c r="F206" s="136"/>
      <c r="G206" s="32"/>
    </row>
    <row r="207" spans="1:7" ht="22.5">
      <c r="A207" s="131"/>
      <c r="B207" s="33" t="s">
        <v>145</v>
      </c>
      <c r="C207" s="33" t="s">
        <v>57</v>
      </c>
      <c r="D207" s="33" t="s">
        <v>34</v>
      </c>
      <c r="E207" s="32">
        <v>100</v>
      </c>
      <c r="F207" s="32"/>
      <c r="G207" s="32">
        <f t="shared" si="4"/>
        <v>100</v>
      </c>
    </row>
    <row r="208" spans="1:7" ht="14.25" customHeight="1">
      <c r="A208" s="131" t="s">
        <v>102</v>
      </c>
      <c r="B208" s="262" t="s">
        <v>175</v>
      </c>
      <c r="C208" s="263"/>
      <c r="D208" s="263"/>
      <c r="E208" s="263"/>
      <c r="F208" s="263"/>
      <c r="G208" s="264"/>
    </row>
    <row r="209" spans="1:7" ht="14.25" customHeight="1">
      <c r="A209" s="131" t="s">
        <v>123</v>
      </c>
      <c r="B209" s="61" t="s">
        <v>93</v>
      </c>
      <c r="C209" s="33"/>
      <c r="D209" s="33"/>
      <c r="E209" s="139"/>
      <c r="F209" s="139"/>
      <c r="G209" s="32"/>
    </row>
    <row r="210" spans="1:7" ht="24" customHeight="1">
      <c r="A210" s="131"/>
      <c r="B210" s="25" t="s">
        <v>127</v>
      </c>
      <c r="C210" s="33" t="s">
        <v>33</v>
      </c>
      <c r="D210" s="33" t="s">
        <v>213</v>
      </c>
      <c r="E210" s="32"/>
      <c r="F210" s="137">
        <f>'8,9,10'!E87</f>
        <v>1000000</v>
      </c>
      <c r="G210" s="140">
        <f>F210</f>
        <v>1000000</v>
      </c>
    </row>
    <row r="211" spans="1:7" ht="12.75" customHeight="1">
      <c r="A211" s="131" t="s">
        <v>124</v>
      </c>
      <c r="B211" s="61" t="s">
        <v>94</v>
      </c>
      <c r="C211" s="33"/>
      <c r="D211" s="33"/>
      <c r="E211" s="141"/>
      <c r="F211" s="141"/>
      <c r="G211" s="32"/>
    </row>
    <row r="212" spans="1:7" ht="22.5">
      <c r="A212" s="131"/>
      <c r="B212" s="33" t="s">
        <v>152</v>
      </c>
      <c r="C212" s="33" t="s">
        <v>20</v>
      </c>
      <c r="D212" s="33" t="s">
        <v>137</v>
      </c>
      <c r="E212" s="32"/>
      <c r="F212" s="32">
        <v>30</v>
      </c>
      <c r="G212" s="143">
        <f>F212</f>
        <v>30</v>
      </c>
    </row>
    <row r="213" spans="1:7" ht="13.5" customHeight="1">
      <c r="A213" s="131" t="s">
        <v>125</v>
      </c>
      <c r="B213" s="61" t="s">
        <v>95</v>
      </c>
      <c r="C213" s="33"/>
      <c r="D213" s="33"/>
      <c r="E213" s="141"/>
      <c r="F213" s="141"/>
      <c r="G213" s="32"/>
    </row>
    <row r="214" spans="1:7" ht="22.5">
      <c r="A214" s="131"/>
      <c r="B214" s="33" t="s">
        <v>138</v>
      </c>
      <c r="C214" s="33" t="s">
        <v>33</v>
      </c>
      <c r="D214" s="33" t="s">
        <v>34</v>
      </c>
      <c r="E214" s="32"/>
      <c r="F214" s="137">
        <f>F210/F212</f>
        <v>33333.333333333336</v>
      </c>
      <c r="G214" s="140">
        <f>F214</f>
        <v>33333.333333333336</v>
      </c>
    </row>
    <row r="215" spans="1:7" ht="11.25" customHeight="1">
      <c r="A215" s="131" t="s">
        <v>126</v>
      </c>
      <c r="B215" s="61" t="s">
        <v>96</v>
      </c>
      <c r="C215" s="33"/>
      <c r="D215" s="33"/>
      <c r="E215" s="136"/>
      <c r="F215" s="136"/>
      <c r="G215" s="32"/>
    </row>
    <row r="216" spans="1:7" ht="22.5">
      <c r="A216" s="131"/>
      <c r="B216" s="33" t="s">
        <v>146</v>
      </c>
      <c r="C216" s="33" t="s">
        <v>57</v>
      </c>
      <c r="D216" s="33" t="s">
        <v>34</v>
      </c>
      <c r="E216" s="32"/>
      <c r="F216" s="143">
        <v>100</v>
      </c>
      <c r="G216" s="142">
        <f>F216</f>
        <v>100</v>
      </c>
    </row>
    <row r="217" spans="1:10" s="64" customFormat="1" ht="62.25" customHeight="1">
      <c r="A217" s="258" t="s">
        <v>254</v>
      </c>
      <c r="B217" s="258"/>
      <c r="C217" s="258"/>
      <c r="D217" s="62"/>
      <c r="E217" s="63"/>
      <c r="F217" s="259" t="s">
        <v>255</v>
      </c>
      <c r="G217" s="259"/>
      <c r="H217" s="172"/>
      <c r="I217" s="62"/>
      <c r="J217" s="62"/>
    </row>
    <row r="218" spans="1:10" ht="12.75" customHeight="1">
      <c r="A218" s="257" t="s">
        <v>246</v>
      </c>
      <c r="B218" s="257"/>
      <c r="C218" s="257"/>
      <c r="D218" s="257"/>
      <c r="E218" s="257"/>
      <c r="F218" s="257"/>
      <c r="G218" s="257"/>
      <c r="H218" s="257"/>
      <c r="I218" s="257"/>
      <c r="J218" s="257"/>
    </row>
    <row r="219" spans="1:10" ht="20.25">
      <c r="A219" s="65"/>
      <c r="B219" s="65"/>
      <c r="C219" s="65"/>
      <c r="D219" s="65"/>
      <c r="E219" s="65"/>
      <c r="F219" s="65"/>
      <c r="G219" s="65"/>
      <c r="H219" s="66"/>
      <c r="I219" s="65"/>
      <c r="J219" s="65"/>
    </row>
    <row r="220" spans="1:10" ht="15.75" customHeight="1">
      <c r="A220" s="261" t="s">
        <v>70</v>
      </c>
      <c r="B220" s="261"/>
      <c r="C220" s="261"/>
      <c r="D220" s="261"/>
      <c r="E220" s="74"/>
      <c r="F220" s="74"/>
      <c r="G220" s="74"/>
      <c r="H220" s="67"/>
      <c r="I220" s="74"/>
      <c r="J220" s="74"/>
    </row>
    <row r="221" spans="1:10" s="64" customFormat="1" ht="71.25" customHeight="1">
      <c r="A221" s="258" t="s">
        <v>104</v>
      </c>
      <c r="B221" s="258"/>
      <c r="C221" s="258"/>
      <c r="D221" s="62"/>
      <c r="E221" s="63"/>
      <c r="F221" s="259" t="s">
        <v>103</v>
      </c>
      <c r="G221" s="259"/>
      <c r="H221" s="172"/>
      <c r="I221" s="62"/>
      <c r="J221" s="62"/>
    </row>
    <row r="222" spans="1:10" ht="12.75" customHeight="1">
      <c r="A222" s="86" t="s">
        <v>209</v>
      </c>
      <c r="B222" s="107" t="s">
        <v>211</v>
      </c>
      <c r="C222" s="86"/>
      <c r="D222" s="86"/>
      <c r="E222" s="164" t="s">
        <v>208</v>
      </c>
      <c r="F222" s="260" t="s">
        <v>210</v>
      </c>
      <c r="G222" s="260"/>
      <c r="H222" s="86"/>
      <c r="I222" s="86"/>
      <c r="J222" s="86"/>
    </row>
    <row r="223" spans="1:10" ht="12.75">
      <c r="A223" s="163"/>
      <c r="B223" s="176" t="s">
        <v>263</v>
      </c>
      <c r="C223" s="163"/>
      <c r="D223" s="163"/>
      <c r="E223" s="163"/>
      <c r="F223" s="163"/>
      <c r="G223" s="163"/>
      <c r="H223" s="163"/>
      <c r="I223" s="163"/>
      <c r="J223" s="163"/>
    </row>
    <row r="224" spans="1:10" ht="12.75">
      <c r="A224" s="163"/>
      <c r="B224" s="163" t="s">
        <v>161</v>
      </c>
      <c r="C224" s="163"/>
      <c r="D224" s="163"/>
      <c r="E224" s="163"/>
      <c r="F224" s="163"/>
      <c r="G224" s="163"/>
      <c r="H224" s="163"/>
      <c r="I224" s="163"/>
      <c r="J224" s="163"/>
    </row>
  </sheetData>
  <sheetProtection/>
  <mergeCells count="53">
    <mergeCell ref="A48:F48"/>
    <mergeCell ref="A44:C44"/>
    <mergeCell ref="F222:G222"/>
    <mergeCell ref="A149:C149"/>
    <mergeCell ref="A221:C221"/>
    <mergeCell ref="A218:J218"/>
    <mergeCell ref="A152:D152"/>
    <mergeCell ref="F153:G153"/>
    <mergeCell ref="F188:G188"/>
    <mergeCell ref="F189:G189"/>
    <mergeCell ref="F221:G221"/>
    <mergeCell ref="A188:C188"/>
    <mergeCell ref="B30:G30"/>
    <mergeCell ref="F40:G40"/>
    <mergeCell ref="A40:C40"/>
    <mergeCell ref="B51:G51"/>
    <mergeCell ref="A41:J41"/>
    <mergeCell ref="F44:G44"/>
    <mergeCell ref="A43:D43"/>
    <mergeCell ref="A95:C95"/>
    <mergeCell ref="A192:F192"/>
    <mergeCell ref="B208:G208"/>
    <mergeCell ref="A220:D220"/>
    <mergeCell ref="B195:G195"/>
    <mergeCell ref="B85:G85"/>
    <mergeCell ref="B76:G76"/>
    <mergeCell ref="F95:G95"/>
    <mergeCell ref="A186:J186"/>
    <mergeCell ref="A187:D187"/>
    <mergeCell ref="A98:C98"/>
    <mergeCell ref="F98:G98"/>
    <mergeCell ref="B122:G122"/>
    <mergeCell ref="A150:J150"/>
    <mergeCell ref="A185:C185"/>
    <mergeCell ref="F185:G185"/>
    <mergeCell ref="B176:G176"/>
    <mergeCell ref="A157:F157"/>
    <mergeCell ref="F149:G149"/>
    <mergeCell ref="A1:F1"/>
    <mergeCell ref="A102:F102"/>
    <mergeCell ref="B5:G5"/>
    <mergeCell ref="B21:G21"/>
    <mergeCell ref="F45:G45"/>
    <mergeCell ref="B140:G140"/>
    <mergeCell ref="A96:J96"/>
    <mergeCell ref="A217:C217"/>
    <mergeCell ref="F217:G217"/>
    <mergeCell ref="F99:G99"/>
    <mergeCell ref="F154:G154"/>
    <mergeCell ref="A97:D97"/>
    <mergeCell ref="B131:G131"/>
    <mergeCell ref="B106:G106"/>
    <mergeCell ref="A153:C153"/>
  </mergeCells>
  <printOptions/>
  <pageMargins left="0.31496062992125984" right="0.31496062992125984" top="0.35433070866141736" bottom="0.35433070866141736" header="0.31496062992125984" footer="0.31496062992125984"/>
  <pageSetup horizontalDpi="600" verticalDpi="600" orientation="landscape" paperSize="9" scale="73" r:id="rId1"/>
  <rowBreaks count="7" manualBreakCount="7">
    <brk id="20" max="6" man="1"/>
    <brk id="47" max="6" man="1"/>
    <brk id="72" max="6" man="1"/>
    <brk id="101" max="6" man="1"/>
    <brk id="121" max="6" man="1"/>
    <brk id="156" max="6" man="1"/>
    <brk id="191" max="6" man="1"/>
  </rowBreaks>
</worksheet>
</file>

<file path=xl/worksheets/sheet4.xml><?xml version="1.0" encoding="utf-8"?>
<worksheet xmlns="http://schemas.openxmlformats.org/spreadsheetml/2006/main" xmlns:r="http://schemas.openxmlformats.org/officeDocument/2006/relationships">
  <dimension ref="A1:Y30"/>
  <sheetViews>
    <sheetView view="pageBreakPreview" zoomScale="90" zoomScaleNormal="80" zoomScaleSheetLayoutView="90" zoomScalePageLayoutView="0" workbookViewId="0" topLeftCell="A1">
      <selection activeCell="P7" sqref="P7"/>
    </sheetView>
  </sheetViews>
  <sheetFormatPr defaultColWidth="9.140625" defaultRowHeight="12.75"/>
  <cols>
    <col min="1" max="1" width="5.57421875" style="115" customWidth="1"/>
    <col min="2" max="2" width="36.00390625" style="115" customWidth="1"/>
    <col min="3" max="3" width="0" style="115" hidden="1" customWidth="1"/>
    <col min="4" max="4" width="12.140625" style="115" hidden="1" customWidth="1"/>
    <col min="5" max="5" width="10.421875" style="115" hidden="1" customWidth="1"/>
    <col min="6" max="6" width="9.140625" style="115" customWidth="1"/>
    <col min="7" max="7" width="8.00390625" style="115" customWidth="1"/>
    <col min="8" max="10" width="9.140625" style="115" customWidth="1"/>
    <col min="11" max="11" width="8.57421875" style="115" customWidth="1"/>
    <col min="12" max="12" width="9.140625" style="115" customWidth="1"/>
    <col min="13" max="13" width="8.00390625" style="115" customWidth="1"/>
    <col min="14" max="14" width="9.140625" style="115" customWidth="1"/>
    <col min="15" max="15" width="7.8515625" style="115" customWidth="1"/>
    <col min="16" max="17" width="9.140625" style="115" customWidth="1"/>
    <col min="18" max="18" width="9.7109375" style="115" customWidth="1"/>
    <col min="19" max="19" width="8.421875" style="115" customWidth="1"/>
    <col min="20" max="20" width="9.140625" style="115" customWidth="1"/>
    <col min="21" max="21" width="7.7109375" style="115" customWidth="1"/>
    <col min="22" max="22" width="8.00390625" style="115" customWidth="1"/>
    <col min="23" max="23" width="8.140625" style="115" customWidth="1"/>
    <col min="24" max="24" width="11.00390625" style="115" customWidth="1"/>
    <col min="25" max="25" width="12.00390625" style="115" customWidth="1"/>
    <col min="26" max="16384" width="9.140625" style="115" customWidth="1"/>
  </cols>
  <sheetData>
    <row r="1" spans="1:8" s="39" customFormat="1" ht="12.75" thickBot="1">
      <c r="A1" s="288" t="s">
        <v>160</v>
      </c>
      <c r="B1" s="289"/>
      <c r="C1" s="289"/>
      <c r="D1" s="290"/>
      <c r="H1" s="110"/>
    </row>
    <row r="2" spans="1:25" s="39" customFormat="1" ht="15">
      <c r="A2" s="25" t="s">
        <v>14</v>
      </c>
      <c r="B2" s="25" t="s">
        <v>15</v>
      </c>
      <c r="C2" s="25" t="s">
        <v>223</v>
      </c>
      <c r="D2" s="25" t="s">
        <v>224</v>
      </c>
      <c r="E2" s="43" t="s">
        <v>69</v>
      </c>
      <c r="F2" s="284">
        <v>1</v>
      </c>
      <c r="G2" s="285"/>
      <c r="H2" s="286">
        <v>3</v>
      </c>
      <c r="I2" s="287"/>
      <c r="J2" s="284">
        <v>4</v>
      </c>
      <c r="K2" s="285"/>
      <c r="L2" s="284">
        <v>9</v>
      </c>
      <c r="M2" s="285"/>
      <c r="N2" s="284">
        <v>10</v>
      </c>
      <c r="O2" s="285"/>
      <c r="P2" s="284">
        <v>21</v>
      </c>
      <c r="Q2" s="285"/>
      <c r="R2" s="284">
        <v>23</v>
      </c>
      <c r="S2" s="285"/>
      <c r="T2" s="284">
        <v>24</v>
      </c>
      <c r="U2" s="285"/>
      <c r="V2" s="284">
        <v>31</v>
      </c>
      <c r="W2" s="291"/>
      <c r="X2" s="282" t="s">
        <v>222</v>
      </c>
      <c r="Y2" s="283"/>
    </row>
    <row r="3" spans="1:25" s="39" customFormat="1" ht="12" customHeight="1">
      <c r="A3" s="25">
        <v>1</v>
      </c>
      <c r="B3" s="292" t="s">
        <v>220</v>
      </c>
      <c r="C3" s="293"/>
      <c r="D3" s="293"/>
      <c r="E3" s="293"/>
      <c r="F3" s="293"/>
      <c r="G3" s="293"/>
      <c r="H3" s="293"/>
      <c r="I3" s="293"/>
      <c r="J3" s="293"/>
      <c r="K3" s="293"/>
      <c r="L3" s="293"/>
      <c r="M3" s="293"/>
      <c r="N3" s="293"/>
      <c r="O3" s="293"/>
      <c r="P3" s="293"/>
      <c r="Q3" s="293"/>
      <c r="R3" s="293"/>
      <c r="S3" s="293"/>
      <c r="T3" s="293"/>
      <c r="U3" s="293"/>
      <c r="V3" s="293"/>
      <c r="W3" s="293"/>
      <c r="X3" s="120"/>
      <c r="Y3" s="121"/>
    </row>
    <row r="4" spans="1:25" s="39" customFormat="1" ht="12">
      <c r="A4" s="112" t="s">
        <v>119</v>
      </c>
      <c r="B4" s="35" t="s">
        <v>98</v>
      </c>
      <c r="C4" s="25"/>
      <c r="D4" s="25"/>
      <c r="E4" s="43"/>
      <c r="F4" s="43">
        <v>16682990</v>
      </c>
      <c r="G4" s="43">
        <v>1449400</v>
      </c>
      <c r="H4" s="111">
        <v>9786440</v>
      </c>
      <c r="I4" s="43">
        <v>1315220</v>
      </c>
      <c r="J4" s="43">
        <v>13185591</v>
      </c>
      <c r="K4" s="43">
        <f>1373835-K25</f>
        <v>1288060</v>
      </c>
      <c r="L4" s="43">
        <v>7365820</v>
      </c>
      <c r="M4" s="43">
        <v>751360</v>
      </c>
      <c r="N4" s="43">
        <v>4913940</v>
      </c>
      <c r="O4" s="43">
        <v>477560</v>
      </c>
      <c r="P4" s="43">
        <v>20847290</v>
      </c>
      <c r="Q4" s="43">
        <f>1900010-Q25</f>
        <v>1856010</v>
      </c>
      <c r="R4" s="43">
        <v>21036499</v>
      </c>
      <c r="S4" s="43">
        <f>1415225-S25</f>
        <v>1327000</v>
      </c>
      <c r="T4" s="43">
        <v>7199000</v>
      </c>
      <c r="U4" s="43">
        <v>25200</v>
      </c>
      <c r="V4" s="43">
        <v>7864260</v>
      </c>
      <c r="W4" s="118">
        <v>1301310</v>
      </c>
      <c r="X4" s="120">
        <f>F4+H4+J4+L4+N4+P4+R4+T4+V4</f>
        <v>108881830</v>
      </c>
      <c r="Y4" s="121">
        <f>G4+I4+K4+M4+O4+Q4+S4+U4+W4</f>
        <v>9791120</v>
      </c>
    </row>
    <row r="5" spans="1:25" s="39" customFormat="1" ht="12">
      <c r="A5" s="25"/>
      <c r="B5" s="25" t="s">
        <v>40</v>
      </c>
      <c r="C5" s="25">
        <v>9</v>
      </c>
      <c r="D5" s="43"/>
      <c r="E5" s="43">
        <v>9</v>
      </c>
      <c r="F5" s="116">
        <v>1</v>
      </c>
      <c r="G5" s="116"/>
      <c r="H5" s="117">
        <v>1</v>
      </c>
      <c r="I5" s="116"/>
      <c r="J5" s="116">
        <v>1</v>
      </c>
      <c r="K5" s="116"/>
      <c r="L5" s="116">
        <v>1</v>
      </c>
      <c r="M5" s="116"/>
      <c r="N5" s="116">
        <v>1</v>
      </c>
      <c r="O5" s="116"/>
      <c r="P5" s="116">
        <v>1</v>
      </c>
      <c r="Q5" s="116"/>
      <c r="R5" s="116">
        <v>1</v>
      </c>
      <c r="S5" s="116"/>
      <c r="T5" s="116">
        <v>1</v>
      </c>
      <c r="U5" s="116"/>
      <c r="V5" s="116">
        <v>1</v>
      </c>
      <c r="W5" s="119"/>
      <c r="X5" s="120">
        <f>F5+H5+J5+L5+N5+P5+R5+T5+V5</f>
        <v>9</v>
      </c>
      <c r="Y5" s="121">
        <f>G5+I5+K5+M5+O5+Q5+S5+U5+W5</f>
        <v>0</v>
      </c>
    </row>
    <row r="6" spans="1:25" s="39" customFormat="1" ht="12">
      <c r="A6" s="25"/>
      <c r="B6" s="25" t="s">
        <v>21</v>
      </c>
      <c r="C6" s="43">
        <v>133</v>
      </c>
      <c r="D6" s="88">
        <v>5</v>
      </c>
      <c r="E6" s="43">
        <f>C6+D6</f>
        <v>138</v>
      </c>
      <c r="F6" s="116">
        <v>22</v>
      </c>
      <c r="G6" s="116"/>
      <c r="H6" s="117">
        <v>8</v>
      </c>
      <c r="I6" s="116">
        <v>2</v>
      </c>
      <c r="J6" s="116">
        <v>16</v>
      </c>
      <c r="K6" s="116"/>
      <c r="L6" s="116">
        <v>8</v>
      </c>
      <c r="M6" s="116">
        <v>2</v>
      </c>
      <c r="N6" s="116">
        <v>7</v>
      </c>
      <c r="O6" s="116">
        <v>1</v>
      </c>
      <c r="P6" s="116">
        <v>26</v>
      </c>
      <c r="Q6" s="116"/>
      <c r="R6" s="116">
        <v>24</v>
      </c>
      <c r="S6" s="116"/>
      <c r="T6" s="116">
        <v>10</v>
      </c>
      <c r="U6" s="116"/>
      <c r="V6" s="116">
        <v>12</v>
      </c>
      <c r="W6" s="119"/>
      <c r="X6" s="120">
        <f aca="true" t="shared" si="0" ref="X6:X11">F6+H6+J6+L6+N6+P6+R6+T6+V6</f>
        <v>133</v>
      </c>
      <c r="Y6" s="121">
        <f aca="true" t="shared" si="1" ref="Y6:Y11">G6+I6+K6+M6+O6+Q6+S6+U6+W6</f>
        <v>5</v>
      </c>
    </row>
    <row r="7" spans="1:25" s="39" customFormat="1" ht="24">
      <c r="A7" s="25"/>
      <c r="B7" s="25" t="s">
        <v>22</v>
      </c>
      <c r="C7" s="43">
        <v>313.82</v>
      </c>
      <c r="D7" s="88">
        <v>3.26</v>
      </c>
      <c r="E7" s="43">
        <f aca="true" t="shared" si="2" ref="E7:E19">C7+D7</f>
        <v>317.08</v>
      </c>
      <c r="F7" s="116">
        <v>55.2</v>
      </c>
      <c r="G7" s="116"/>
      <c r="H7" s="117">
        <v>21</v>
      </c>
      <c r="I7" s="116">
        <v>5.2</v>
      </c>
      <c r="J7" s="116">
        <v>35.3</v>
      </c>
      <c r="K7" s="116"/>
      <c r="L7" s="116">
        <v>18.5</v>
      </c>
      <c r="M7" s="116">
        <v>2.96</v>
      </c>
      <c r="N7" s="116">
        <v>12.5</v>
      </c>
      <c r="O7" s="116">
        <v>2.1</v>
      </c>
      <c r="P7" s="116">
        <v>64.6</v>
      </c>
      <c r="Q7" s="116"/>
      <c r="R7" s="116">
        <v>59</v>
      </c>
      <c r="S7" s="116"/>
      <c r="T7" s="116">
        <v>22.82</v>
      </c>
      <c r="U7" s="116"/>
      <c r="V7" s="116">
        <v>24.9</v>
      </c>
      <c r="W7" s="119">
        <v>0.6</v>
      </c>
      <c r="X7" s="120">
        <f t="shared" si="0"/>
        <v>313.82</v>
      </c>
      <c r="Y7" s="121">
        <f t="shared" si="1"/>
        <v>10.86</v>
      </c>
    </row>
    <row r="8" spans="1:25" s="39" customFormat="1" ht="36">
      <c r="A8" s="25"/>
      <c r="B8" s="25" t="s">
        <v>25</v>
      </c>
      <c r="C8" s="43">
        <v>90.75</v>
      </c>
      <c r="D8" s="88">
        <v>7</v>
      </c>
      <c r="E8" s="43">
        <f t="shared" si="2"/>
        <v>97.75</v>
      </c>
      <c r="F8" s="116">
        <v>14.3</v>
      </c>
      <c r="G8" s="116"/>
      <c r="H8" s="117">
        <v>7.5</v>
      </c>
      <c r="I8" s="116"/>
      <c r="J8" s="116">
        <v>7.5</v>
      </c>
      <c r="K8" s="116"/>
      <c r="L8" s="116">
        <v>7.25</v>
      </c>
      <c r="M8" s="116"/>
      <c r="N8" s="116">
        <v>5.5</v>
      </c>
      <c r="O8" s="116"/>
      <c r="P8" s="116">
        <v>18.7</v>
      </c>
      <c r="Q8" s="116"/>
      <c r="R8" s="116">
        <v>16.5</v>
      </c>
      <c r="S8" s="116"/>
      <c r="T8" s="116">
        <v>6.5</v>
      </c>
      <c r="U8" s="116"/>
      <c r="V8" s="116">
        <v>7</v>
      </c>
      <c r="W8" s="119"/>
      <c r="X8" s="120">
        <f t="shared" si="0"/>
        <v>90.75</v>
      </c>
      <c r="Y8" s="121">
        <f t="shared" si="1"/>
        <v>0</v>
      </c>
    </row>
    <row r="9" spans="1:25" s="39" customFormat="1" ht="24">
      <c r="A9" s="25"/>
      <c r="B9" s="25" t="s">
        <v>27</v>
      </c>
      <c r="C9" s="43">
        <v>122.5</v>
      </c>
      <c r="D9" s="43">
        <v>0</v>
      </c>
      <c r="E9" s="43">
        <f t="shared" si="2"/>
        <v>122.5</v>
      </c>
      <c r="F9" s="116">
        <v>15</v>
      </c>
      <c r="G9" s="116"/>
      <c r="H9" s="117">
        <v>15.5</v>
      </c>
      <c r="I9" s="116"/>
      <c r="J9" s="116">
        <v>13</v>
      </c>
      <c r="K9" s="116"/>
      <c r="L9" s="116">
        <v>10</v>
      </c>
      <c r="M9" s="116"/>
      <c r="N9" s="116">
        <v>8.5</v>
      </c>
      <c r="O9" s="116"/>
      <c r="P9" s="116">
        <v>22</v>
      </c>
      <c r="Q9" s="116">
        <v>0.5</v>
      </c>
      <c r="R9" s="116">
        <v>17.5</v>
      </c>
      <c r="S9" s="116"/>
      <c r="T9" s="116">
        <v>9.5</v>
      </c>
      <c r="U9" s="116"/>
      <c r="V9" s="116">
        <v>11.5</v>
      </c>
      <c r="W9" s="119"/>
      <c r="X9" s="120">
        <f t="shared" si="0"/>
        <v>122.5</v>
      </c>
      <c r="Y9" s="121">
        <f t="shared" si="1"/>
        <v>0.5</v>
      </c>
    </row>
    <row r="10" spans="1:25" s="39" customFormat="1" ht="24">
      <c r="A10" s="25"/>
      <c r="B10" s="25" t="s">
        <v>28</v>
      </c>
      <c r="C10" s="43">
        <v>214</v>
      </c>
      <c r="D10" s="43">
        <v>0</v>
      </c>
      <c r="E10" s="43">
        <f t="shared" si="2"/>
        <v>214</v>
      </c>
      <c r="F10" s="116">
        <v>26</v>
      </c>
      <c r="G10" s="116"/>
      <c r="H10" s="117">
        <v>22.5</v>
      </c>
      <c r="I10" s="116"/>
      <c r="J10" s="116">
        <v>20.5</v>
      </c>
      <c r="K10" s="116"/>
      <c r="L10" s="116">
        <v>19</v>
      </c>
      <c r="M10" s="116"/>
      <c r="N10" s="116">
        <v>18.5</v>
      </c>
      <c r="O10" s="116"/>
      <c r="P10" s="116">
        <v>31.5</v>
      </c>
      <c r="Q10" s="116"/>
      <c r="R10" s="116">
        <v>47</v>
      </c>
      <c r="S10" s="116"/>
      <c r="T10" s="116">
        <v>14</v>
      </c>
      <c r="U10" s="116"/>
      <c r="V10" s="116">
        <v>15</v>
      </c>
      <c r="W10" s="119"/>
      <c r="X10" s="120">
        <f t="shared" si="0"/>
        <v>214</v>
      </c>
      <c r="Y10" s="121">
        <f t="shared" si="1"/>
        <v>0</v>
      </c>
    </row>
    <row r="11" spans="1:25" s="39" customFormat="1" ht="12">
      <c r="A11" s="25"/>
      <c r="B11" s="25" t="s">
        <v>29</v>
      </c>
      <c r="C11" s="43">
        <f>SUM(C7:C10)</f>
        <v>741.0699999999999</v>
      </c>
      <c r="D11" s="43">
        <f>SUM(D7:D10)</f>
        <v>10.26</v>
      </c>
      <c r="E11" s="43">
        <f t="shared" si="2"/>
        <v>751.3299999999999</v>
      </c>
      <c r="F11" s="116">
        <f>SUM(F7:F10)</f>
        <v>110.5</v>
      </c>
      <c r="G11" s="116">
        <f aca="true" t="shared" si="3" ref="G11:W11">SUM(G7:G10)</f>
        <v>0</v>
      </c>
      <c r="H11" s="116">
        <f t="shared" si="3"/>
        <v>66.5</v>
      </c>
      <c r="I11" s="116">
        <f t="shared" si="3"/>
        <v>5.2</v>
      </c>
      <c r="J11" s="116">
        <f t="shared" si="3"/>
        <v>76.3</v>
      </c>
      <c r="K11" s="116">
        <f t="shared" si="3"/>
        <v>0</v>
      </c>
      <c r="L11" s="116">
        <f t="shared" si="3"/>
        <v>54.75</v>
      </c>
      <c r="M11" s="116">
        <f t="shared" si="3"/>
        <v>2.96</v>
      </c>
      <c r="N11" s="116">
        <f t="shared" si="3"/>
        <v>45</v>
      </c>
      <c r="O11" s="116">
        <f t="shared" si="3"/>
        <v>2.1</v>
      </c>
      <c r="P11" s="116">
        <f t="shared" si="3"/>
        <v>136.8</v>
      </c>
      <c r="Q11" s="116">
        <f t="shared" si="3"/>
        <v>0.5</v>
      </c>
      <c r="R11" s="116">
        <f t="shared" si="3"/>
        <v>140</v>
      </c>
      <c r="S11" s="116">
        <f t="shared" si="3"/>
        <v>0</v>
      </c>
      <c r="T11" s="116">
        <f t="shared" si="3"/>
        <v>52.82</v>
      </c>
      <c r="U11" s="116">
        <f t="shared" si="3"/>
        <v>0</v>
      </c>
      <c r="V11" s="116">
        <f t="shared" si="3"/>
        <v>58.4</v>
      </c>
      <c r="W11" s="116">
        <f t="shared" si="3"/>
        <v>0.6</v>
      </c>
      <c r="X11" s="120">
        <f t="shared" si="0"/>
        <v>741.07</v>
      </c>
      <c r="Y11" s="121">
        <f t="shared" si="1"/>
        <v>11.36</v>
      </c>
    </row>
    <row r="12" spans="1:25" s="39" customFormat="1" ht="12">
      <c r="A12" s="112" t="s">
        <v>120</v>
      </c>
      <c r="B12" s="35" t="s">
        <v>94</v>
      </c>
      <c r="C12" s="88"/>
      <c r="D12" s="88"/>
      <c r="E12" s="43"/>
      <c r="F12" s="116"/>
      <c r="G12" s="116"/>
      <c r="H12" s="117"/>
      <c r="I12" s="116"/>
      <c r="J12" s="116"/>
      <c r="K12" s="116"/>
      <c r="L12" s="116"/>
      <c r="M12" s="116"/>
      <c r="N12" s="116"/>
      <c r="O12" s="116"/>
      <c r="P12" s="116"/>
      <c r="Q12" s="116"/>
      <c r="R12" s="116"/>
      <c r="S12" s="116"/>
      <c r="T12" s="116"/>
      <c r="U12" s="116"/>
      <c r="V12" s="116"/>
      <c r="W12" s="119"/>
      <c r="X12" s="120"/>
      <c r="Y12" s="121"/>
    </row>
    <row r="13" spans="1:25" s="39" customFormat="1" ht="12">
      <c r="A13" s="25"/>
      <c r="B13" s="25" t="s">
        <v>71</v>
      </c>
      <c r="C13" s="43">
        <v>2014</v>
      </c>
      <c r="D13" s="43">
        <v>94</v>
      </c>
      <c r="E13" s="43">
        <f t="shared" si="2"/>
        <v>2108</v>
      </c>
      <c r="F13" s="116">
        <v>414</v>
      </c>
      <c r="G13" s="116"/>
      <c r="H13" s="117">
        <v>120</v>
      </c>
      <c r="I13" s="116">
        <v>53</v>
      </c>
      <c r="J13" s="116">
        <v>203</v>
      </c>
      <c r="K13" s="116"/>
      <c r="L13" s="116">
        <v>110</v>
      </c>
      <c r="M13" s="116">
        <v>27</v>
      </c>
      <c r="N13" s="116">
        <v>93</v>
      </c>
      <c r="O13" s="116">
        <v>14</v>
      </c>
      <c r="P13" s="116">
        <v>402</v>
      </c>
      <c r="Q13" s="116"/>
      <c r="R13" s="116">
        <v>331</v>
      </c>
      <c r="S13" s="116"/>
      <c r="T13" s="116">
        <v>162</v>
      </c>
      <c r="U13" s="116"/>
      <c r="V13" s="116">
        <v>179</v>
      </c>
      <c r="W13" s="119"/>
      <c r="X13" s="120">
        <f>F13+H13+J13+L13+N13+P13+R13+T13+V13</f>
        <v>2014</v>
      </c>
      <c r="Y13" s="121">
        <f aca="true" t="shared" si="4" ref="Y13:Y19">G13+I13+K13+M13+O13+Q13+S13+U13+W13</f>
        <v>94</v>
      </c>
    </row>
    <row r="14" spans="1:25" s="39" customFormat="1" ht="36">
      <c r="A14" s="25"/>
      <c r="B14" s="25" t="s">
        <v>72</v>
      </c>
      <c r="C14" s="88">
        <v>57</v>
      </c>
      <c r="D14" s="88">
        <v>1</v>
      </c>
      <c r="E14" s="43">
        <f t="shared" si="2"/>
        <v>58</v>
      </c>
      <c r="F14" s="43">
        <v>3</v>
      </c>
      <c r="G14" s="43"/>
      <c r="H14" s="111"/>
      <c r="I14" s="43">
        <v>1</v>
      </c>
      <c r="J14" s="43">
        <v>11</v>
      </c>
      <c r="K14" s="43"/>
      <c r="L14" s="43">
        <v>2</v>
      </c>
      <c r="M14" s="43">
        <v>1</v>
      </c>
      <c r="N14" s="43">
        <v>1</v>
      </c>
      <c r="O14" s="43">
        <v>1</v>
      </c>
      <c r="P14" s="43">
        <v>21</v>
      </c>
      <c r="Q14" s="43"/>
      <c r="R14" s="43">
        <v>3</v>
      </c>
      <c r="S14" s="43"/>
      <c r="T14" s="43">
        <v>1</v>
      </c>
      <c r="U14" s="43"/>
      <c r="V14" s="43">
        <v>7</v>
      </c>
      <c r="W14" s="118"/>
      <c r="X14" s="120">
        <f aca="true" t="shared" si="5" ref="X14:X19">F14+H14+J14+L14+N14+P14+R14+T14+V14</f>
        <v>49</v>
      </c>
      <c r="Y14" s="121">
        <f t="shared" si="4"/>
        <v>3</v>
      </c>
    </row>
    <row r="15" spans="1:25" s="39" customFormat="1" ht="24">
      <c r="A15" s="25"/>
      <c r="B15" s="25" t="s">
        <v>73</v>
      </c>
      <c r="C15" s="88">
        <v>49</v>
      </c>
      <c r="D15" s="88">
        <v>0</v>
      </c>
      <c r="E15" s="43">
        <f t="shared" si="2"/>
        <v>49</v>
      </c>
      <c r="F15" s="43">
        <v>5</v>
      </c>
      <c r="G15" s="43"/>
      <c r="H15" s="111">
        <v>1</v>
      </c>
      <c r="I15" s="43"/>
      <c r="J15" s="43">
        <v>7</v>
      </c>
      <c r="K15" s="43"/>
      <c r="L15" s="43"/>
      <c r="M15" s="43"/>
      <c r="N15" s="43"/>
      <c r="O15" s="43"/>
      <c r="P15" s="43">
        <v>15</v>
      </c>
      <c r="Q15" s="43"/>
      <c r="R15" s="43">
        <v>2</v>
      </c>
      <c r="S15" s="43"/>
      <c r="T15" s="43">
        <v>1</v>
      </c>
      <c r="U15" s="43"/>
      <c r="V15" s="43">
        <v>6</v>
      </c>
      <c r="W15" s="118"/>
      <c r="X15" s="120">
        <f t="shared" si="5"/>
        <v>37</v>
      </c>
      <c r="Y15" s="121">
        <f t="shared" si="4"/>
        <v>0</v>
      </c>
    </row>
    <row r="16" spans="1:25" s="39" customFormat="1" ht="48">
      <c r="A16" s="25"/>
      <c r="B16" s="25" t="s">
        <v>87</v>
      </c>
      <c r="C16" s="88">
        <v>44</v>
      </c>
      <c r="D16" s="88">
        <v>0</v>
      </c>
      <c r="E16" s="43">
        <f t="shared" si="2"/>
        <v>44</v>
      </c>
      <c r="F16" s="43">
        <v>4</v>
      </c>
      <c r="G16" s="43"/>
      <c r="H16" s="111"/>
      <c r="I16" s="43">
        <v>1</v>
      </c>
      <c r="J16" s="43">
        <v>11</v>
      </c>
      <c r="K16" s="43"/>
      <c r="L16" s="43">
        <v>1</v>
      </c>
      <c r="M16" s="43"/>
      <c r="N16" s="43">
        <v>1</v>
      </c>
      <c r="O16" s="43">
        <v>1</v>
      </c>
      <c r="P16" s="43">
        <v>20</v>
      </c>
      <c r="Q16" s="43"/>
      <c r="R16" s="43">
        <v>4</v>
      </c>
      <c r="S16" s="43"/>
      <c r="T16" s="43">
        <v>1</v>
      </c>
      <c r="U16" s="43"/>
      <c r="V16" s="43">
        <v>6</v>
      </c>
      <c r="W16" s="118"/>
      <c r="X16" s="120">
        <f t="shared" si="5"/>
        <v>48</v>
      </c>
      <c r="Y16" s="121">
        <f t="shared" si="4"/>
        <v>2</v>
      </c>
    </row>
    <row r="17" spans="1:25" s="39" customFormat="1" ht="48">
      <c r="A17" s="25"/>
      <c r="B17" s="25" t="s">
        <v>88</v>
      </c>
      <c r="C17" s="88">
        <v>50</v>
      </c>
      <c r="D17" s="88">
        <v>1</v>
      </c>
      <c r="E17" s="43">
        <f t="shared" si="2"/>
        <v>51</v>
      </c>
      <c r="F17" s="43">
        <v>2</v>
      </c>
      <c r="G17" s="43"/>
      <c r="H17" s="111">
        <v>2</v>
      </c>
      <c r="I17" s="43"/>
      <c r="J17" s="43">
        <v>2</v>
      </c>
      <c r="K17" s="43"/>
      <c r="L17" s="43">
        <v>1</v>
      </c>
      <c r="M17" s="43"/>
      <c r="N17" s="43">
        <v>1</v>
      </c>
      <c r="O17" s="43"/>
      <c r="P17" s="43">
        <v>13</v>
      </c>
      <c r="Q17" s="43"/>
      <c r="R17" s="43">
        <v>4</v>
      </c>
      <c r="S17" s="43"/>
      <c r="T17" s="43">
        <v>1</v>
      </c>
      <c r="U17" s="43"/>
      <c r="V17" s="43">
        <v>6</v>
      </c>
      <c r="W17" s="118"/>
      <c r="X17" s="120">
        <f t="shared" si="5"/>
        <v>32</v>
      </c>
      <c r="Y17" s="121">
        <f t="shared" si="4"/>
        <v>0</v>
      </c>
    </row>
    <row r="18" spans="1:25" s="39" customFormat="1" ht="12">
      <c r="A18" s="25"/>
      <c r="B18" s="25" t="s">
        <v>74</v>
      </c>
      <c r="C18" s="88">
        <v>848</v>
      </c>
      <c r="D18" s="88">
        <v>32</v>
      </c>
      <c r="E18" s="43">
        <f t="shared" si="2"/>
        <v>880</v>
      </c>
      <c r="F18" s="43">
        <v>161</v>
      </c>
      <c r="G18" s="43"/>
      <c r="H18" s="111">
        <v>25</v>
      </c>
      <c r="I18" s="43">
        <v>53</v>
      </c>
      <c r="J18" s="43">
        <v>88</v>
      </c>
      <c r="K18" s="43"/>
      <c r="L18" s="43">
        <v>53</v>
      </c>
      <c r="M18" s="43"/>
      <c r="N18" s="43">
        <v>63</v>
      </c>
      <c r="O18" s="43">
        <v>14</v>
      </c>
      <c r="P18" s="43">
        <v>136</v>
      </c>
      <c r="Q18" s="43"/>
      <c r="R18" s="43">
        <v>160</v>
      </c>
      <c r="S18" s="43"/>
      <c r="T18" s="43">
        <v>58</v>
      </c>
      <c r="U18" s="43"/>
      <c r="V18" s="43">
        <v>84</v>
      </c>
      <c r="W18" s="118"/>
      <c r="X18" s="120">
        <f t="shared" si="5"/>
        <v>828</v>
      </c>
      <c r="Y18" s="121">
        <f t="shared" si="4"/>
        <v>67</v>
      </c>
    </row>
    <row r="19" spans="1:25" s="39" customFormat="1" ht="24">
      <c r="A19" s="25"/>
      <c r="B19" s="25" t="s">
        <v>75</v>
      </c>
      <c r="C19" s="88">
        <v>848</v>
      </c>
      <c r="D19" s="88">
        <v>32</v>
      </c>
      <c r="E19" s="43">
        <f t="shared" si="2"/>
        <v>880</v>
      </c>
      <c r="F19" s="43">
        <v>161</v>
      </c>
      <c r="G19" s="43"/>
      <c r="H19" s="111">
        <v>25</v>
      </c>
      <c r="I19" s="43">
        <v>53</v>
      </c>
      <c r="J19" s="43">
        <v>88</v>
      </c>
      <c r="K19" s="43"/>
      <c r="L19" s="43">
        <v>53</v>
      </c>
      <c r="M19" s="43"/>
      <c r="N19" s="43">
        <v>63</v>
      </c>
      <c r="O19" s="43">
        <v>14</v>
      </c>
      <c r="P19" s="43">
        <v>136</v>
      </c>
      <c r="Q19" s="43"/>
      <c r="R19" s="43">
        <v>160</v>
      </c>
      <c r="S19" s="43"/>
      <c r="T19" s="43">
        <v>58</v>
      </c>
      <c r="U19" s="43"/>
      <c r="V19" s="43">
        <v>84</v>
      </c>
      <c r="W19" s="118"/>
      <c r="X19" s="120">
        <f t="shared" si="5"/>
        <v>828</v>
      </c>
      <c r="Y19" s="121">
        <f t="shared" si="4"/>
        <v>67</v>
      </c>
    </row>
    <row r="20" spans="1:25" s="39" customFormat="1" ht="12">
      <c r="A20" s="112" t="s">
        <v>121</v>
      </c>
      <c r="B20" s="35" t="s">
        <v>95</v>
      </c>
      <c r="C20" s="88"/>
      <c r="D20" s="88"/>
      <c r="E20" s="43"/>
      <c r="F20" s="43"/>
      <c r="G20" s="43"/>
      <c r="H20" s="111"/>
      <c r="I20" s="43"/>
      <c r="J20" s="43"/>
      <c r="K20" s="43"/>
      <c r="L20" s="43"/>
      <c r="M20" s="43"/>
      <c r="N20" s="43"/>
      <c r="O20" s="43"/>
      <c r="P20" s="43"/>
      <c r="Q20" s="43"/>
      <c r="R20" s="43"/>
      <c r="S20" s="43"/>
      <c r="T20" s="43"/>
      <c r="U20" s="43"/>
      <c r="V20" s="43"/>
      <c r="W20" s="118"/>
      <c r="X20" s="120"/>
      <c r="Y20" s="121"/>
    </row>
    <row r="21" spans="1:25" s="39" customFormat="1" ht="12">
      <c r="A21" s="25"/>
      <c r="B21" s="25" t="s">
        <v>43</v>
      </c>
      <c r="C21" s="41">
        <v>44639.54</v>
      </c>
      <c r="D21" s="41">
        <f>3890.47+6.94</f>
        <v>3897.41</v>
      </c>
      <c r="E21" s="34">
        <f>C21+D21</f>
        <v>48536.95</v>
      </c>
      <c r="F21" s="43">
        <v>40297.08</v>
      </c>
      <c r="G21" s="43">
        <v>3500.97</v>
      </c>
      <c r="H21" s="111">
        <v>56470.87</v>
      </c>
      <c r="I21" s="43">
        <v>7700.58</v>
      </c>
      <c r="J21" s="43">
        <v>64977.55</v>
      </c>
      <c r="K21" s="43">
        <v>6321.22</v>
      </c>
      <c r="L21" s="43">
        <v>53762.99</v>
      </c>
      <c r="M21" s="43">
        <v>5486.5</v>
      </c>
      <c r="N21" s="43">
        <v>43795.05</v>
      </c>
      <c r="O21" s="43">
        <v>6592.8</v>
      </c>
      <c r="P21" s="43">
        <v>51839.7</v>
      </c>
      <c r="Q21" s="43">
        <v>4636.17</v>
      </c>
      <c r="R21" s="43">
        <v>63481.04</v>
      </c>
      <c r="S21" s="43">
        <v>4082.4</v>
      </c>
      <c r="T21" s="43">
        <v>44318.56</v>
      </c>
      <c r="U21" s="43">
        <v>275.27</v>
      </c>
      <c r="V21" s="43">
        <v>44052.86</v>
      </c>
      <c r="W21" s="118">
        <v>7151.44</v>
      </c>
      <c r="X21" s="126">
        <f>(F21+H21+J21+L21+N21+P21+R21+T21+V21)/9-200</f>
        <v>51243.96666666666</v>
      </c>
      <c r="Y21" s="127">
        <f>(G21+I21+K21+M21+O21+Q21+S21+U21+W21)/9-30.54</f>
        <v>5052.498888888888</v>
      </c>
    </row>
    <row r="22" spans="1:25" s="39" customFormat="1" ht="12">
      <c r="A22" s="112" t="s">
        <v>122</v>
      </c>
      <c r="B22" s="25" t="s">
        <v>96</v>
      </c>
      <c r="C22" s="88"/>
      <c r="D22" s="88"/>
      <c r="E22" s="43"/>
      <c r="F22" s="43"/>
      <c r="G22" s="124">
        <f>(F4+G4)/(F13+G13)-(F21+G21)</f>
        <v>-0.006521739131130744</v>
      </c>
      <c r="H22" s="125"/>
      <c r="I22" s="124">
        <f>(H4+I4)/(H13+I13)-(H21+I21)</f>
        <v>-0.0049132948042824864</v>
      </c>
      <c r="J22" s="124"/>
      <c r="K22" s="124">
        <f>(J4+K4)/(J13+K13)-(J21+K21)</f>
        <v>0.0033990147785516456</v>
      </c>
      <c r="L22" s="124"/>
      <c r="M22" s="124">
        <f>(L4+M4)/(L13+M13)-(L21+M21)</f>
        <v>-0.0009489051080890931</v>
      </c>
      <c r="N22" s="124"/>
      <c r="O22" s="124">
        <f>(N4+O4)/(N13+O13)-(N21+O21)</f>
        <v>0.00046728971210541204</v>
      </c>
      <c r="P22" s="124"/>
      <c r="Q22" s="124">
        <f>(P4+Q4)/(P13+Q13)-(P21+Q21)</f>
        <v>0.0006467661733040586</v>
      </c>
      <c r="R22" s="124"/>
      <c r="S22" s="124">
        <f>(R4+S4)/(R13+S13)-(R21+S21)</f>
        <v>0.0010876132873818278</v>
      </c>
      <c r="T22" s="124"/>
      <c r="U22" s="124">
        <f>(T4+U4)/(T13+U13)-(T21+U21)</f>
        <v>-0.0028395061672199517</v>
      </c>
      <c r="V22" s="124"/>
      <c r="W22" s="124">
        <f>(V4+W4)/(V13+W13)-(V21+W21)</f>
        <v>0.0016759776481194422</v>
      </c>
      <c r="X22" s="120"/>
      <c r="Y22" s="82">
        <f>(X4+Y4)/(X13+Y13)-(X21+Y21)</f>
        <v>0.0002888467279262841</v>
      </c>
    </row>
    <row r="23" spans="1:25" s="39" customFormat="1" ht="12" customHeight="1">
      <c r="A23" s="25">
        <v>2</v>
      </c>
      <c r="B23" s="292" t="s">
        <v>221</v>
      </c>
      <c r="C23" s="293"/>
      <c r="D23" s="293"/>
      <c r="E23" s="293"/>
      <c r="F23" s="293"/>
      <c r="G23" s="293"/>
      <c r="H23" s="293"/>
      <c r="I23" s="293"/>
      <c r="J23" s="293"/>
      <c r="K23" s="293"/>
      <c r="L23" s="293"/>
      <c r="M23" s="293"/>
      <c r="N23" s="293"/>
      <c r="O23" s="293"/>
      <c r="P23" s="293"/>
      <c r="Q23" s="293"/>
      <c r="R23" s="293"/>
      <c r="S23" s="293"/>
      <c r="T23" s="293"/>
      <c r="U23" s="293"/>
      <c r="V23" s="293"/>
      <c r="W23" s="293"/>
      <c r="X23" s="120"/>
      <c r="Y23" s="121"/>
    </row>
    <row r="24" spans="1:25" s="39" customFormat="1" ht="12">
      <c r="A24" s="112" t="s">
        <v>123</v>
      </c>
      <c r="B24" s="35" t="s">
        <v>93</v>
      </c>
      <c r="C24" s="87"/>
      <c r="D24" s="87"/>
      <c r="E24" s="43"/>
      <c r="F24" s="43"/>
      <c r="G24" s="43"/>
      <c r="H24" s="111"/>
      <c r="I24" s="43"/>
      <c r="J24" s="43"/>
      <c r="K24" s="43"/>
      <c r="L24" s="43"/>
      <c r="M24" s="43"/>
      <c r="N24" s="43"/>
      <c r="O24" s="43"/>
      <c r="P24" s="43"/>
      <c r="Q24" s="43"/>
      <c r="R24" s="43"/>
      <c r="S24" s="43"/>
      <c r="T24" s="43"/>
      <c r="U24" s="43"/>
      <c r="V24" s="43"/>
      <c r="W24" s="118"/>
      <c r="X24" s="120"/>
      <c r="Y24" s="121"/>
    </row>
    <row r="25" spans="1:25" s="39" customFormat="1" ht="12">
      <c r="A25" s="25"/>
      <c r="B25" s="25" t="s">
        <v>127</v>
      </c>
      <c r="C25" s="43"/>
      <c r="D25" s="52">
        <v>218000</v>
      </c>
      <c r="E25" s="26">
        <f>D25</f>
        <v>218000</v>
      </c>
      <c r="F25" s="43"/>
      <c r="G25" s="43"/>
      <c r="H25" s="111"/>
      <c r="I25" s="43"/>
      <c r="J25" s="43"/>
      <c r="K25" s="43">
        <v>85775</v>
      </c>
      <c r="L25" s="43"/>
      <c r="M25" s="43"/>
      <c r="N25" s="43"/>
      <c r="O25" s="43"/>
      <c r="P25" s="43"/>
      <c r="Q25" s="43">
        <v>44000</v>
      </c>
      <c r="R25" s="43"/>
      <c r="S25" s="43">
        <v>88225</v>
      </c>
      <c r="T25" s="43"/>
      <c r="U25" s="43"/>
      <c r="V25" s="43"/>
      <c r="W25" s="118"/>
      <c r="X25" s="120">
        <f>F25+H25+J25+L25+N25+P25+R25+T25+V25</f>
        <v>0</v>
      </c>
      <c r="Y25" s="121">
        <f>G25+I25+K25+M25+O25+Q25+S25+U25+W25</f>
        <v>218000</v>
      </c>
    </row>
    <row r="26" spans="1:25" s="39" customFormat="1" ht="12">
      <c r="A26" s="112" t="s">
        <v>124</v>
      </c>
      <c r="B26" s="35" t="s">
        <v>94</v>
      </c>
      <c r="C26" s="108"/>
      <c r="D26" s="108"/>
      <c r="E26" s="43"/>
      <c r="F26" s="43"/>
      <c r="G26" s="43"/>
      <c r="H26" s="111"/>
      <c r="I26" s="43"/>
      <c r="J26" s="43"/>
      <c r="K26" s="43"/>
      <c r="L26" s="43"/>
      <c r="M26" s="43"/>
      <c r="N26" s="43"/>
      <c r="O26" s="43"/>
      <c r="P26" s="43"/>
      <c r="Q26" s="43"/>
      <c r="R26" s="43"/>
      <c r="S26" s="43"/>
      <c r="T26" s="43"/>
      <c r="U26" s="43"/>
      <c r="V26" s="43"/>
      <c r="W26" s="118"/>
      <c r="X26" s="120"/>
      <c r="Y26" s="121"/>
    </row>
    <row r="27" spans="1:25" s="39" customFormat="1" ht="12">
      <c r="A27" s="25"/>
      <c r="B27" s="25" t="s">
        <v>152</v>
      </c>
      <c r="C27" s="43"/>
      <c r="D27" s="113">
        <v>53</v>
      </c>
      <c r="E27" s="109">
        <f>D27</f>
        <v>53</v>
      </c>
      <c r="F27" s="43"/>
      <c r="G27" s="43"/>
      <c r="H27" s="111"/>
      <c r="I27" s="43"/>
      <c r="J27" s="43"/>
      <c r="K27" s="43">
        <v>11</v>
      </c>
      <c r="L27" s="43"/>
      <c r="M27" s="43"/>
      <c r="N27" s="43"/>
      <c r="O27" s="43"/>
      <c r="P27" s="43"/>
      <c r="Q27" s="43">
        <v>6</v>
      </c>
      <c r="R27" s="43"/>
      <c r="S27" s="43">
        <v>7</v>
      </c>
      <c r="T27" s="43"/>
      <c r="U27" s="43"/>
      <c r="V27" s="43"/>
      <c r="W27" s="118"/>
      <c r="X27" s="120">
        <f>F27+H27+J27+L27+N27+P27+R27+T27+V27</f>
        <v>0</v>
      </c>
      <c r="Y27" s="121">
        <f>G27+I27+K27+M27+O27+Q27+S27+U27+W27</f>
        <v>24</v>
      </c>
    </row>
    <row r="28" spans="1:25" s="39" customFormat="1" ht="12">
      <c r="A28" s="112" t="s">
        <v>125</v>
      </c>
      <c r="B28" s="35" t="s">
        <v>95</v>
      </c>
      <c r="C28" s="108"/>
      <c r="D28" s="108"/>
      <c r="E28" s="43"/>
      <c r="F28" s="43"/>
      <c r="G28" s="43"/>
      <c r="H28" s="111"/>
      <c r="I28" s="43"/>
      <c r="J28" s="43"/>
      <c r="K28" s="43"/>
      <c r="L28" s="43"/>
      <c r="M28" s="43"/>
      <c r="N28" s="43"/>
      <c r="O28" s="43"/>
      <c r="P28" s="43"/>
      <c r="Q28" s="43"/>
      <c r="R28" s="43"/>
      <c r="S28" s="43"/>
      <c r="T28" s="43"/>
      <c r="U28" s="43"/>
      <c r="V28" s="43"/>
      <c r="W28" s="118"/>
      <c r="X28" s="120"/>
      <c r="Y28" s="121"/>
    </row>
    <row r="29" spans="1:25" s="39" customFormat="1" ht="24.75" thickBot="1">
      <c r="A29" s="25"/>
      <c r="B29" s="25" t="s">
        <v>138</v>
      </c>
      <c r="C29" s="43"/>
      <c r="D29" s="52">
        <f>D25/D27</f>
        <v>4113.207547169812</v>
      </c>
      <c r="E29" s="26">
        <f>D29</f>
        <v>4113.207547169812</v>
      </c>
      <c r="F29" s="43"/>
      <c r="G29" s="43"/>
      <c r="H29" s="111"/>
      <c r="I29" s="43"/>
      <c r="J29" s="43"/>
      <c r="K29" s="34">
        <f>K25/K27</f>
        <v>7797.727272727273</v>
      </c>
      <c r="L29" s="43"/>
      <c r="M29" s="43"/>
      <c r="N29" s="43"/>
      <c r="O29" s="43"/>
      <c r="P29" s="43"/>
      <c r="Q29" s="34">
        <f>Q25/Q27</f>
        <v>7333.333333333333</v>
      </c>
      <c r="R29" s="43"/>
      <c r="S29" s="34">
        <f>S25/S27</f>
        <v>12603.57142857143</v>
      </c>
      <c r="T29" s="43"/>
      <c r="U29" s="43"/>
      <c r="V29" s="43"/>
      <c r="W29" s="118"/>
      <c r="X29" s="122">
        <f>F29+H29+J29+L29+N29+P29+R29+T29+V29</f>
        <v>0</v>
      </c>
      <c r="Y29" s="123">
        <f>Y25/Y27</f>
        <v>9083.333333333334</v>
      </c>
    </row>
    <row r="30" spans="1:11" s="39" customFormat="1" ht="12">
      <c r="A30" s="114"/>
      <c r="B30" s="114"/>
      <c r="C30" s="114"/>
      <c r="D30" s="114"/>
      <c r="E30" s="114"/>
      <c r="F30" s="114"/>
      <c r="G30" s="114"/>
      <c r="H30" s="114"/>
      <c r="I30" s="114"/>
      <c r="J30" s="114"/>
      <c r="K30" s="114"/>
    </row>
  </sheetData>
  <sheetProtection/>
  <mergeCells count="13">
    <mergeCell ref="A1:D1"/>
    <mergeCell ref="R2:S2"/>
    <mergeCell ref="T2:U2"/>
    <mergeCell ref="V2:W2"/>
    <mergeCell ref="B23:W23"/>
    <mergeCell ref="B3:W3"/>
    <mergeCell ref="X2:Y2"/>
    <mergeCell ref="F2:G2"/>
    <mergeCell ref="H2:I2"/>
    <mergeCell ref="J2:K2"/>
    <mergeCell ref="L2:M2"/>
    <mergeCell ref="N2:O2"/>
    <mergeCell ref="P2:Q2"/>
  </mergeCells>
  <printOptions/>
  <pageMargins left="0.1968503937007874" right="0.1968503937007874" top="0.1968503937007874" bottom="0.1968503937007874" header="0" footer="0"/>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2020-11-19T06:36:19Z</cp:lastPrinted>
  <dcterms:created xsi:type="dcterms:W3CDTF">1996-10-08T23:32:33Z</dcterms:created>
  <dcterms:modified xsi:type="dcterms:W3CDTF">2020-11-20T13:34:40Z</dcterms:modified>
  <cp:category/>
  <cp:version/>
  <cp:contentType/>
  <cp:contentStatus/>
</cp:coreProperties>
</file>