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_rels/externalLink10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7.xml.rels" ContentType="application/vnd.openxmlformats-package.relationships+xml"/>
  <Override PartName="/xl/externalLinks/_rels/externalLink8.xml.rels" ContentType="application/vnd.openxmlformats-package.relationships+xml"/>
  <Override PartName="/xl/externalLinks/_rels/externalLink9.xml.rels" ContentType="application/vnd.openxmlformats-package.relationships+xml"/>
  <Override PartName="/xl/externalLinks/_rels/externalLink11.xml.rels" ContentType="application/vnd.openxmlformats-package.relationships+xml"/>
  <Override PartName="/xl/externalLinks/_rels/externalLink12.xml.rels" ContentType="application/vnd.openxmlformats-package.relationships+xml"/>
  <Override PartName="/xl/externalLinks/_rels/externalLink26.xml.rels" ContentType="application/vnd.openxmlformats-package.relationships+xml"/>
  <Override PartName="/xl/externalLinks/_rels/externalLink13.xml.rels" ContentType="application/vnd.openxmlformats-package.relationships+xml"/>
  <Override PartName="/xl/externalLinks/_rels/externalLink14.xml.rels" ContentType="application/vnd.openxmlformats-package.relationships+xml"/>
  <Override PartName="/xl/externalLinks/_rels/externalLink15.xml.rels" ContentType="application/vnd.openxmlformats-package.relationships+xml"/>
  <Override PartName="/xl/externalLinks/_rels/externalLink16.xml.rels" ContentType="application/vnd.openxmlformats-package.relationships+xml"/>
  <Override PartName="/xl/externalLinks/_rels/externalLink17.xml.rels" ContentType="application/vnd.openxmlformats-package.relationships+xml"/>
  <Override PartName="/xl/externalLinks/_rels/externalLink18.xml.rels" ContentType="application/vnd.openxmlformats-package.relationships+xml"/>
  <Override PartName="/xl/externalLinks/_rels/externalLink19.xml.rels" ContentType="application/vnd.openxmlformats-package.relationships+xml"/>
  <Override PartName="/xl/externalLinks/_rels/externalLink20.xml.rels" ContentType="application/vnd.openxmlformats-package.relationships+xml"/>
  <Override PartName="/xl/externalLinks/_rels/externalLink21.xml.rels" ContentType="application/vnd.openxmlformats-package.relationships+xml"/>
  <Override PartName="/xl/externalLinks/_rels/externalLink22.xml.rels" ContentType="application/vnd.openxmlformats-package.relationships+xml"/>
  <Override PartName="/xl/externalLinks/_rels/externalLink23.xml.rels" ContentType="application/vnd.openxmlformats-package.relationships+xml"/>
  <Override PartName="/xl/externalLinks/_rels/externalLink24.xml.rels" ContentType="application/vnd.openxmlformats-package.relationships+xml"/>
  <Override PartName="/xl/externalLinks/_rels/externalLink25.xml.rels" ContentType="application/vnd.openxmlformats-package.relationships+xml"/>
  <Override PartName="/xl/externalLinks/_rels/externalLink1.xml.rels" ContentType="application/vnd.openxmlformats-package.relationships+xml"/>
  <Override PartName="/xl/externalLinks/_rels/externalLink31.xml.rels" ContentType="application/vnd.openxmlformats-package.relationships+xml"/>
  <Override PartName="/xl/externalLinks/_rels/externalLink30.xml.rels" ContentType="application/vnd.openxmlformats-package.relationships+xml"/>
  <Override PartName="/xl/externalLinks/_rels/externalLink27.xml.rels" ContentType="application/vnd.openxmlformats-package.relationships+xml"/>
  <Override PartName="/xl/externalLinks/_rels/externalLink28.xml.rels" ContentType="application/vnd.openxmlformats-package.relationships+xml"/>
  <Override PartName="/xl/externalLinks/_rels/externalLink29.xml.rels" ContentType="application/vnd.openxmlformats-package.relationships+xml"/>
  <Override PartName="/xl/externalLinks/_rels/externalLink32.xml.rels" ContentType="application/vnd.openxmlformats-package.relationships+xml"/>
  <Override PartName="/xl/externalLinks/_rels/externalLink33.xml.rels" ContentType="application/vnd.openxmlformats-package.relationships+xml"/>
  <Override PartName="/xl/externalLinks/_rels/externalLink34.xml.rels" ContentType="application/vnd.openxmlformats-package.relationships+xml"/>
  <Override PartName="/xl/externalLinks/_rels/externalLink35.xml.rels" ContentType="application/vnd.openxmlformats-package.relationships+xml"/>
  <Override PartName="/xl/externalLinks/_rels/externalLink36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сн. фін. пок." sheetId="1" state="visible" r:id="rId2"/>
    <sheet name="I. Фін результат" sheetId="2" state="visible" r:id="rId3"/>
    <sheet name="ІІ. Розр. з бюджетом" sheetId="3" state="visible" r:id="rId4"/>
    <sheet name="ІІІ. Рух грош. коштів" sheetId="4" state="visible" r:id="rId5"/>
    <sheet name="IV. Кап. інвестиції" sheetId="5" state="visible" r:id="rId6"/>
    <sheet name=" V. Коефіцієнти" sheetId="6" state="visible" r:id="rId7"/>
    <sheet name="6.1. Інша інфо_1" sheetId="7" state="visible" r:id="rId8"/>
    <sheet name="6.2. Інша інфо_2" sheetId="8" state="visible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function="false" hidden="false" localSheetId="5" name="_xlnm.Print_Area" vbProcedure="false">' V. Коефіцієнти'!$A$1:$H$28</definedName>
    <definedName function="false" hidden="false" localSheetId="5" name="_xlnm.Print_Titles" vbProcedure="false">' V. Коефіцієнти'!$5:$5</definedName>
    <definedName function="false" hidden="false" localSheetId="6" name="_xlnm.Print_Area" vbProcedure="false">'6.1. Інша інфо_1'!$A$1:$O$117</definedName>
    <definedName function="false" hidden="false" localSheetId="7" name="_xlnm.Print_Area" vbProcedure="false">'6.2. Інша інфо_2'!$A$1:$AF$59</definedName>
    <definedName function="false" hidden="false" localSheetId="2" name="_xlnm.Print_Titles" vbProcedure="false">'ІІ. Розр. з бюджетом'!$3:$5</definedName>
    <definedName function="false" hidden="false" localSheetId="3" name="_xlnm.Print_Area" vbProcedure="false">'ІІІ. Рух грош. коштів'!$A$1:$H$84</definedName>
    <definedName function="false" hidden="false" localSheetId="3" name="_xlnm.Print_Titles" vbProcedure="false">'ІІІ. Рух грош. коштів'!$3:$5</definedName>
    <definedName function="false" hidden="false" localSheetId="0" name="_xlnm.Print_Area" vbProcedure="false">'Осн. фін. пок.'!$A$1:$H$169</definedName>
    <definedName function="false" hidden="false" localSheetId="0" name="_xlnm.Print_Titles" vbProcedure="false">'Осн. фін. пок.'!$27:$29</definedName>
    <definedName function="false" hidden="false" localSheetId="1" name="_xlnm.Print_Area" vbProcedure="false">'I. Фін результат'!$A$1:$J$112</definedName>
    <definedName function="false" hidden="false" localSheetId="1" name="_xlnm.Print_Titles" vbProcedure="false">'I. Фін результат'!$3:$5</definedName>
    <definedName function="false" hidden="false" localSheetId="4" name="_xlnm.Print_Area" vbProcedure="false">'IV. Кап. інвестиції'!$A$1:$H$17</definedName>
    <definedName function="false" hidden="false" name="aa" vbProcedure="false">[2]'1993'!$A$1:$AMJ$3,[2]'1993'!$A$1:$A$1048576</definedName>
    <definedName function="false" hidden="false" name="ad" vbProcedure="false">[3]'МТР Газ України'!$B$1</definedName>
    <definedName function="false" hidden="false" name="as" vbProcedure="false">[4]'МТР Газ України'!$B$1</definedName>
    <definedName function="false" hidden="false" name="asdf" vbProcedure="false">[5]Inform!$E$6</definedName>
    <definedName function="false" hidden="false" name="asdfg" vbProcedure="false">[5]Inform!$F$2</definedName>
    <definedName function="false" hidden="false" name="BuiltIn_Print_Area___1___1" vbProcedure="false">[6]''!$G$7</definedName>
    <definedName function="false" hidden="false" name="ClDate" vbProcedure="false">[7]Inform!$E$6</definedName>
    <definedName function="false" hidden="false" name="ClDate_21" vbProcedure="false">[8]Inform!$E$6</definedName>
    <definedName function="false" hidden="false" name="ClDate_25" vbProcedure="false">[8]Inform!$E$6</definedName>
    <definedName function="false" hidden="false" name="ClDate_6" vbProcedure="false">[9]Inform!$E$6</definedName>
    <definedName function="false" hidden="false" name="CompName" vbProcedure="false">[7]Inform!$F$2</definedName>
    <definedName function="false" hidden="false" name="CompNameE" vbProcedure="false">[7]Inform!$G$2</definedName>
    <definedName function="false" hidden="false" name="CompNameE_21" vbProcedure="false">[8]Inform!$G$2</definedName>
    <definedName function="false" hidden="false" name="CompNameE_25" vbProcedure="false">[8]Inform!$G$2</definedName>
    <definedName function="false" hidden="false" name="CompNameE_6" vbProcedure="false">[9]Inform!$G$2</definedName>
    <definedName function="false" hidden="false" name="CompName_21" vbProcedure="false">[8]Inform!$F$2</definedName>
    <definedName function="false" hidden="false" name="CompName_25" vbProcedure="false">[8]Inform!$F$2</definedName>
    <definedName function="false" hidden="false" name="CompName_6" vbProcedure="false">[9]Inform!$F$2</definedName>
    <definedName function="false" hidden="false" name="Cost_Category_National_ID" vbProcedure="false">[6]''!$G$7</definedName>
    <definedName function="false" hidden="false" name="Cе511" vbProcedure="false">[6]''!$G$7</definedName>
    <definedName function="false" hidden="false" name="d" vbProcedure="false">[10]'МТР Газ України'!$B$4</definedName>
    <definedName function="false" hidden="false" name="dCPIb" vbProcedure="false">[11]попер_роз!$A$1</definedName>
    <definedName function="false" hidden="false" name="dPPIb" vbProcedure="false">[11]попер_роз!$B$2</definedName>
    <definedName function="false" hidden="false" name="ds" vbProcedure="false">[12]'7  Інші витрати'!$A$1</definedName>
    <definedName function="false" hidden="false" name="Excel_BuiltIn_Database" vbProcedure="false">[26]'Ener '!$A$1:$G$2645</definedName>
    <definedName function="false" hidden="false" name="Fact_Type_ID" vbProcedure="false">[6]''!$G$7</definedName>
    <definedName function="false" hidden="false" name="G" vbProcedure="false">[13]'МТР Газ України'!$B$1</definedName>
    <definedName function="false" hidden="false" name="ij1sssss" vbProcedure="false">[14]'7  Інші витрати'!$A$1</definedName>
    <definedName function="false" hidden="false" name="LastItem" vbProcedure="false">[15]Лист1!$A$1</definedName>
    <definedName function="false" hidden="false" name="Load" vbProcedure="false">[16]'МТР Газ України'!$B$4</definedName>
    <definedName function="false" hidden="false" name="Load_ID" vbProcedure="false">[17]'МТР Газ України'!$B$4</definedName>
    <definedName function="false" hidden="false" name="Load_ID_10" vbProcedure="false">[18]'7  Інші витрати'!$A$1</definedName>
    <definedName function="false" hidden="false" name="Load_ID_11" vbProcedure="false">[19]'МТР Газ України'!$B$4</definedName>
    <definedName function="false" hidden="false" name="Load_ID_12" vbProcedure="false">[19]'МТР Газ України'!$B$4</definedName>
    <definedName function="false" hidden="false" name="Load_ID_13" vbProcedure="false">[19]'МТР Газ України'!$B$4</definedName>
    <definedName function="false" hidden="false" name="Load_ID_14" vbProcedure="false">[19]'МТР Газ України'!$B$4</definedName>
    <definedName function="false" hidden="false" name="Load_ID_15" vbProcedure="false">[19]'МТР Газ України'!$B$4</definedName>
    <definedName function="false" hidden="false" name="Load_ID_16" vbProcedure="false">[19]'МТР Газ України'!$B$4</definedName>
    <definedName function="false" hidden="false" name="Load_ID_17" vbProcedure="false">[19]'МТР Газ України'!$B$4</definedName>
    <definedName function="false" hidden="false" name="Load_ID_18" vbProcedure="false">[20]'МТР Газ України'!$B$4</definedName>
    <definedName function="false" hidden="false" name="Load_ID_19" vbProcedure="false">[21]'МТР Газ України'!$B$4</definedName>
    <definedName function="false" hidden="false" name="Load_ID_20" vbProcedure="false">[20]'МТР Газ України'!$B$4</definedName>
    <definedName function="false" hidden="false" name="Load_ID_200" vbProcedure="false">[16]'МТР Газ України'!$B$4</definedName>
    <definedName function="false" hidden="false" name="Load_ID_21" vbProcedure="false">[22]'МТР Газ України'!$B$4</definedName>
    <definedName function="false" hidden="false" name="Load_ID_23" vbProcedure="false">[21]'МТР Газ України'!$B$4</definedName>
    <definedName function="false" hidden="false" name="Load_ID_25" vbProcedure="false">[22]'МТР Газ України'!$B$4</definedName>
    <definedName function="false" hidden="false" name="Load_ID_542" vbProcedure="false">[23]'МТР Газ України'!$B$4</definedName>
    <definedName function="false" hidden="false" name="Load_ID_6" vbProcedure="false">[19]'МТР Газ України'!$B$4</definedName>
    <definedName function="false" hidden="false" name="OpDate" vbProcedure="false">[7]Inform!$E$5</definedName>
    <definedName function="false" hidden="false" name="OpDate_21" vbProcedure="false">[8]Inform!$E$5</definedName>
    <definedName function="false" hidden="false" name="OpDate_25" vbProcedure="false">[8]Inform!$E$5</definedName>
    <definedName function="false" hidden="false" name="OpDate_6" vbProcedure="false">[9]Inform!$E$5</definedName>
    <definedName function="false" hidden="false" name="QR" vbProcedure="false">[24]Inform!$E$5</definedName>
    <definedName function="false" hidden="false" name="qw" vbProcedure="false">[5]Inform!$E$5</definedName>
    <definedName function="false" hidden="false" name="qwert" vbProcedure="false">[5]Inform!$G$2</definedName>
    <definedName function="false" hidden="false" name="qwerty" vbProcedure="false">[4]'МТР Газ України'!$B$4</definedName>
    <definedName function="false" hidden="false" name="ShowFil" vbProcedure="false">[15]!ShowFil</definedName>
    <definedName function="false" hidden="false" name="SU_ID" vbProcedure="false">[6]''!$G$7</definedName>
    <definedName function="false" hidden="false" name="Time_ID" vbProcedure="false">[17]'МТР Газ України'!$B$1</definedName>
    <definedName function="false" hidden="false" name="Time_ID0" vbProcedure="false">[17]'МТР Газ України'!$F$1</definedName>
    <definedName function="false" hidden="false" name="Time_ID0_10" vbProcedure="false">[18]'7  Інші витрати'!$A$1</definedName>
    <definedName function="false" hidden="false" name="Time_ID0_11" vbProcedure="false">[19]'МТР Газ України'!$F$1</definedName>
    <definedName function="false" hidden="false" name="Time_ID0_12" vbProcedure="false">[19]'МТР Газ України'!$F$1</definedName>
    <definedName function="false" hidden="false" name="Time_ID0_13" vbProcedure="false">[19]'МТР Газ України'!$F$1</definedName>
    <definedName function="false" hidden="false" name="Time_ID0_14" vbProcedure="false">[19]'МТР Газ України'!$F$1</definedName>
    <definedName function="false" hidden="false" name="Time_ID0_15" vbProcedure="false">[19]'МТР Газ України'!$F$1</definedName>
    <definedName function="false" hidden="false" name="Time_ID0_16" vbProcedure="false">[19]'МТР Газ України'!$F$1</definedName>
    <definedName function="false" hidden="false" name="Time_ID0_17" vbProcedure="false">[19]'МТР Газ України'!$F$1</definedName>
    <definedName function="false" hidden="false" name="Time_ID0_18" vbProcedure="false">[20]'МТР Газ України'!$F$1</definedName>
    <definedName function="false" hidden="false" name="Time_ID0_19" vbProcedure="false">[21]'МТР Газ України'!$F$1</definedName>
    <definedName function="false" hidden="false" name="Time_ID0_20" vbProcedure="false">[20]'МТР Газ України'!$F$1</definedName>
    <definedName function="false" hidden="false" name="Time_ID0_21" vbProcedure="false">[22]'МТР Газ України'!$F$1</definedName>
    <definedName function="false" hidden="false" name="Time_ID0_23" vbProcedure="false">[21]'МТР Газ України'!$F$1</definedName>
    <definedName function="false" hidden="false" name="Time_ID0_25" vbProcedure="false">[22]'МТР Газ України'!$F$1</definedName>
    <definedName function="false" hidden="false" name="Time_ID0_6" vbProcedure="false">[19]'МТР Газ України'!$F$1</definedName>
    <definedName function="false" hidden="false" name="Time_ID_10" vbProcedure="false">[18]'7  Інші витрати'!$A$1</definedName>
    <definedName function="false" hidden="false" name="Time_ID_11" vbProcedure="false">[19]'МТР Газ України'!$B$1</definedName>
    <definedName function="false" hidden="false" name="Time_ID_12" vbProcedure="false">[19]'МТР Газ України'!$B$1</definedName>
    <definedName function="false" hidden="false" name="Time_ID_13" vbProcedure="false">[19]'МТР Газ України'!$B$1</definedName>
    <definedName function="false" hidden="false" name="Time_ID_14" vbProcedure="false">[19]'МТР Газ України'!$B$1</definedName>
    <definedName function="false" hidden="false" name="Time_ID_15" vbProcedure="false">[19]'МТР Газ України'!$B$1</definedName>
    <definedName function="false" hidden="false" name="Time_ID_16" vbProcedure="false">[19]'МТР Газ України'!$B$1</definedName>
    <definedName function="false" hidden="false" name="Time_ID_17" vbProcedure="false">[19]'МТР Газ України'!$B$1</definedName>
    <definedName function="false" hidden="false" name="Time_ID_18" vbProcedure="false">[20]'МТР Газ України'!$B$1</definedName>
    <definedName function="false" hidden="false" name="Time_ID_19" vbProcedure="false">[21]'МТР Газ України'!$B$1</definedName>
    <definedName function="false" hidden="false" name="Time_ID_20" vbProcedure="false">[20]'МТР Газ України'!$B$1</definedName>
    <definedName function="false" hidden="false" name="Time_ID_21" vbProcedure="false">[22]'МТР Газ України'!$B$1</definedName>
    <definedName function="false" hidden="false" name="Time_ID_23" vbProcedure="false">[21]'МТР Газ України'!$B$1</definedName>
    <definedName function="false" hidden="false" name="Time_ID_25" vbProcedure="false">[22]'МТР Газ України'!$B$1</definedName>
    <definedName function="false" hidden="false" name="Time_ID_6" vbProcedure="false">[19]'МТР Газ України'!$B$1</definedName>
    <definedName function="false" hidden="false" name="ttttttt" vbProcedure="false">[6]''!$G$7</definedName>
    <definedName function="false" hidden="false" name="Unit" vbProcedure="false">[7]Inform!$E$38</definedName>
    <definedName function="false" hidden="false" name="Unit_21" vbProcedure="false">[8]Inform!$E$38</definedName>
    <definedName function="false" hidden="false" name="Unit_25" vbProcedure="false">[8]Inform!$E$38</definedName>
    <definedName function="false" hidden="false" name="Unit_6" vbProcedure="false">[9]Inform!$E$38</definedName>
    <definedName function="false" hidden="false" name="WQER" vbProcedure="false">[25]'МТР Газ України'!$B$4</definedName>
    <definedName function="false" hidden="false" name="wr" vbProcedure="false">[25]'МТР Газ України'!$B$4</definedName>
    <definedName function="false" hidden="false" name="yyyy" vbProcedure="false">[6]''!$G$7</definedName>
    <definedName function="false" hidden="false" name="zx" vbProcedure="false">[4]'МТР Газ України'!$F$1</definedName>
    <definedName function="false" hidden="false" name="zxc" vbProcedure="false">[5]Inform!$E$38</definedName>
    <definedName function="false" hidden="false" name="__123Graph_XGRAPH3" vbProcedure="false">[1]GDP!$A$1</definedName>
    <definedName function="false" hidden="false" name="є" vbProcedure="false">[6]''!$G$7</definedName>
    <definedName function="false" hidden="false" name="і" vbProcedure="false">[31]Inform!$F$2</definedName>
    <definedName function="false" hidden="false" name="ів" vbProcedure="false">[6]''!$G$7</definedName>
    <definedName function="false" hidden="false" name="ів_22" vbProcedure="false">[6]''!$G$7</definedName>
    <definedName function="false" hidden="false" name="ів_26" vbProcedure="false">[6]''!$G$7</definedName>
    <definedName function="false" hidden="false" name="ів___0" vbProcedure="false">[6]''!$G$7</definedName>
    <definedName function="false" hidden="false" name="івів" vbProcedure="false">[13]'МТР Газ України'!$B$1</definedName>
    <definedName function="false" hidden="false" name="іваіа" vbProcedure="false">[30]'7  Інші витрати'!$G$7</definedName>
    <definedName function="false" hidden="false" name="іваф" vbProcedure="false">[6]''!$G$7</definedName>
    <definedName function="false" hidden="false" name="іцу" vbProcedure="false">[24]Inform!$G$2</definedName>
    <definedName function="false" hidden="false" name="а" vbProcedure="false">[14]'7  Інші витрати'!$A$1</definedName>
    <definedName function="false" hidden="false" name="ав" vbProcedure="false">[6]''!$G$7</definedName>
    <definedName function="false" hidden="false" name="аен" vbProcedure="false">[25]'МТР Газ України'!$B$4</definedName>
    <definedName function="false" hidden="false" name="в" vbProcedure="false">[27]'МТР Газ України'!$F$1</definedName>
    <definedName function="false" hidden="false" name="ватт" vbProcedure="false">[28]'БАЗА  '!$A$1</definedName>
    <definedName function="false" hidden="false" name="Д" vbProcedure="false">[16]'МТР Газ України'!$B$4</definedName>
    <definedName function="false" hidden="false" name="е" vbProcedure="false">[6]''!$G$7</definedName>
    <definedName function="false" hidden="false" name="Заголовки_для_печати_МИ" vbProcedure="false">[29]'1993'!$A$1:$AMJ$3,[29]'1993'!$A$1:$A$1048576</definedName>
    <definedName function="false" hidden="false" name="йуц" vbProcedure="false">[6]''!$G$7</definedName>
    <definedName function="false" hidden="false" name="йцу" vbProcedure="false">[6]''!$G$7</definedName>
    <definedName function="false" hidden="false" name="йцуйй" vbProcedure="false">[6]''!$G$7</definedName>
    <definedName function="false" hidden="false" name="йцукц" vbProcedure="false">[30]'7  Інші витрати'!$G$7</definedName>
    <definedName function="false" hidden="false" name="КЕ" vbProcedure="false">[6]''!$G$7</definedName>
    <definedName function="false" hidden="false" name="КЕ_22" vbProcedure="false">[6]''!$G$7</definedName>
    <definedName function="false" hidden="false" name="КЕ_26" vbProcedure="false">[6]''!$G$7</definedName>
    <definedName function="false" hidden="false" name="КЕ___0" vbProcedure="false">[6]''!$G$7</definedName>
    <definedName function="false" hidden="false" name="кен" vbProcedure="false">[6]''!$G$7</definedName>
    <definedName function="false" hidden="false" name="л" vbProcedure="false">[6]''!$G$7</definedName>
    <definedName function="false" hidden="false" name="п" vbProcedure="false">[14]'7  Інші витрати'!$A$1</definedName>
    <definedName function="false" hidden="false" name="пдв" vbProcedure="false">[16]'МТР Газ України'!$B$4</definedName>
    <definedName function="false" hidden="false" name="пдв_утг" vbProcedure="false">[16]'МТР Газ України'!$F$1</definedName>
    <definedName function="false" hidden="false" name="План" vbProcedure="false">[6]''!$G$7</definedName>
    <definedName function="false" hidden="false"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" vbProcedure="false">[6]''!$G$7</definedName>
    <definedName function="false" hidden="false" name="ппп" vbProcedure="false">[32]Inform!$E$6</definedName>
    <definedName function="false" hidden="false" name="р" vbProcedure="false">[6]''!$G$7</definedName>
    <definedName function="false" hidden="false" name="т" vbProcedure="false">[33]Inform!$E$6</definedName>
    <definedName function="false" hidden="false" name="тариф" vbProcedure="false">[34]Inform!$G$2</definedName>
    <definedName function="false" hidden="false" name="уйцукйцуйу" vbProcedure="false">[6]''!$G$7</definedName>
    <definedName function="false" hidden="false" name="уке" vbProcedure="false">[35]Inform!$G$2</definedName>
    <definedName function="false" hidden="false" name="УТГ" vbProcedure="false">[16]'МТР Газ України'!$B$4</definedName>
    <definedName function="false" hidden="false" name="фів" vbProcedure="false">[25]'МТР Газ України'!$B$4</definedName>
    <definedName function="false" hidden="false" name="фіваіф" vbProcedure="false">[30]'7  Інші витрати'!$A$1</definedName>
    <definedName function="false" hidden="false" name="фф" vbProcedure="false">[27]'МТР Газ України'!$F$1</definedName>
    <definedName function="false" hidden="false" name="ц" vbProcedure="false">[14]'7  Інші витрати'!$A$1</definedName>
    <definedName function="false" hidden="false" name="ччч" vbProcedure="false">[36]'БАЗА  '!$F$6</definedName>
    <definedName function="false" hidden="false" name="ш" vbProcedure="false">[6]''!$G$7</definedName>
    <definedName function="false" hidden="false" localSheetId="0" name="Excel_BuiltIn_Print_Titles" vbProcedure="false">'Осн. фін. пок.'!$27:$29</definedName>
    <definedName function="false" hidden="false" localSheetId="1" name="Excel_BuiltIn_Print_Titles" vbProcedure="false">'I. Фін результат'!$3:$5</definedName>
    <definedName function="false" hidden="false" localSheetId="2" name="Excel_BuiltIn_Print_Titles" vbProcedure="false">'ІІ. Розр. з бюджетом'!$3:$5</definedName>
    <definedName function="false" hidden="false" localSheetId="3" name="Excel_BuiltIn_Print_Titles" vbProcedure="false">'ІІІ. Рух грош. коштів'!$3:$5</definedName>
    <definedName function="false" hidden="false" localSheetId="5" name="Excel_BuiltIn_Print_Titles" vbProcedure="false">' V. Коефіцієнти'!$5:$5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<sst xmlns="http://schemas.openxmlformats.org/spreadsheetml/2006/main" count="910" uniqueCount="499">
  <si>
    <t xml:space="preserve">Додаток 1</t>
  </si>
  <si>
    <t xml:space="preserve">Додаток 3</t>
  </si>
  <si>
    <t xml:space="preserve">до Порядку складання, затвердження </t>
  </si>
  <si>
    <t xml:space="preserve">та контролю виконання фінансового плану </t>
  </si>
  <si>
    <t xml:space="preserve">суб'єкта господарювання державного сектору економіки</t>
  </si>
  <si>
    <t xml:space="preserve">(пункт 11)</t>
  </si>
  <si>
    <t xml:space="preserve">Рік</t>
  </si>
  <si>
    <t xml:space="preserve">Код</t>
  </si>
  <si>
    <t xml:space="preserve">Підприємство  </t>
  </si>
  <si>
    <t xml:space="preserve">за ЄДРПОУ </t>
  </si>
  <si>
    <t xml:space="preserve">Організаційно-правова форма </t>
  </si>
  <si>
    <t xml:space="preserve">за КОПФГ</t>
  </si>
  <si>
    <t xml:space="preserve">Територія</t>
  </si>
  <si>
    <t xml:space="preserve">за КОАТУУ</t>
  </si>
  <si>
    <r>
      <rPr>
        <sz val="10"/>
        <rFont val="Times New Roman"/>
        <family val="1"/>
        <charset val="204"/>
      </rPr>
      <t xml:space="preserve">Суб'єкт управління </t>
    </r>
    <r>
      <rPr>
        <b val="true"/>
        <i val="true"/>
        <sz val="10"/>
        <rFont val="Times New Roman"/>
        <family val="1"/>
        <charset val="204"/>
      </rPr>
      <t xml:space="preserve"> </t>
    </r>
  </si>
  <si>
    <t xml:space="preserve">за СПОДУ</t>
  </si>
  <si>
    <t xml:space="preserve">Галузь     </t>
  </si>
  <si>
    <t xml:space="preserve">за ЗКГНГ</t>
  </si>
  <si>
    <t xml:space="preserve">Вид економічної діяльності    </t>
  </si>
  <si>
    <t xml:space="preserve">за  КВЕД  </t>
  </si>
  <si>
    <t xml:space="preserve">Одиниця виміру, тис. грн</t>
  </si>
  <si>
    <t xml:space="preserve">Стандарти звітності П(с)БОУ</t>
  </si>
  <si>
    <t xml:space="preserve">Форма власності</t>
  </si>
  <si>
    <t xml:space="preserve">Стандарти звітності МСФЗ</t>
  </si>
  <si>
    <t xml:space="preserve">Середньооблікова кількість штатних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</si>
  <si>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</si>
  <si>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</si>
  <si>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</si>
  <si>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Узагальнений зведений звіт</t>
  </si>
  <si>
    <t xml:space="preserve">за ____1 квартал 2020 року________</t>
  </si>
  <si>
    <t xml:space="preserve">(квартал)</t>
  </si>
  <si>
    <t xml:space="preserve">Основні фінансові показники</t>
  </si>
  <si>
    <t xml:space="preserve">Найменування показника</t>
  </si>
  <si>
    <t xml:space="preserve">Код рядка </t>
  </si>
  <si>
    <t xml:space="preserve">Факт наростаючим підсумком з початку року</t>
  </si>
  <si>
    <t xml:space="preserve">Звітний період (квартал)</t>
  </si>
  <si>
    <t xml:space="preserve">минулий рік</t>
  </si>
  <si>
    <t xml:space="preserve">поточний рік</t>
  </si>
  <si>
    <t xml:space="preserve">план </t>
  </si>
  <si>
    <t xml:space="preserve">факт</t>
  </si>
  <si>
    <t xml:space="preserve">відхилення,  +/–</t>
  </si>
  <si>
    <t xml:space="preserve">виконання, %</t>
  </si>
  <si>
    <t xml:space="preserve">І. Формування фінансових результатів</t>
  </si>
  <si>
    <t xml:space="preserve">Чистий дохід від реалізації продукції (товарів, робіт, послуг)</t>
  </si>
  <si>
    <t xml:space="preserve">Собівартість реалізованої продукції (товарів, робіт, послуг)</t>
  </si>
  <si>
    <t xml:space="preserve">Валовий прибуток/збиток</t>
  </si>
  <si>
    <t xml:space="preserve">Адміністративні витрати, у тому числі:</t>
  </si>
  <si>
    <t xml:space="preserve">витрати, пов'язані з використанням власних службових автомобілів</t>
  </si>
  <si>
    <t xml:space="preserve">витрати на оренду службових автомобілів</t>
  </si>
  <si>
    <t xml:space="preserve">витрати на консалтингові послуги</t>
  </si>
  <si>
    <t xml:space="preserve">витрати на страхові послуги</t>
  </si>
  <si>
    <t xml:space="preserve">витрати на аудиторські послуги</t>
  </si>
  <si>
    <t xml:space="preserve">Витрати на збут</t>
  </si>
  <si>
    <t xml:space="preserve">Інші операційні доходи, у тому числі:</t>
  </si>
  <si>
    <t xml:space="preserve">курсові різниці</t>
  </si>
  <si>
    <t xml:space="preserve">нетипові операційні доходи</t>
  </si>
  <si>
    <t xml:space="preserve">Інші операційні витрати, у тому числі:</t>
  </si>
  <si>
    <t xml:space="preserve">нетипові операційні витрати</t>
  </si>
  <si>
    <t xml:space="preserve">Фінансовий результат від операційної діяльності</t>
  </si>
  <si>
    <t xml:space="preserve">EBITDA</t>
  </si>
  <si>
    <t xml:space="preserve">Рентабельність EBITDA</t>
  </si>
  <si>
    <t xml:space="preserve">Дохід від участі в капіталі</t>
  </si>
  <si>
    <t xml:space="preserve">Втрати від участі в капіталі</t>
  </si>
  <si>
    <t xml:space="preserve">Інші фінансові доходи</t>
  </si>
  <si>
    <t xml:space="preserve">Фінансові витрати</t>
  </si>
  <si>
    <t xml:space="preserve">Інші доходи, усього, у тому числі:</t>
  </si>
  <si>
    <t xml:space="preserve">Інші витрати, усього, у тому числі:</t>
  </si>
  <si>
    <t xml:space="preserve">Фінансовий результат до оподаткування</t>
  </si>
  <si>
    <t xml:space="preserve">Витрати з податку на прибуток</t>
  </si>
  <si>
    <t xml:space="preserve"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</si>
  <si>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</si>
  <si>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</si>
  <si>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 xml:space="preserve">Чистий фінансовий результат</t>
  </si>
  <si>
    <t xml:space="preserve">Прибуток </t>
  </si>
  <si>
    <t xml:space="preserve">Збиток</t>
  </si>
  <si>
    <t xml:space="preserve">Усього доходів</t>
  </si>
  <si>
    <t xml:space="preserve">Усього витрат</t>
  </si>
  <si>
    <t xml:space="preserve">Неконтрольована частка</t>
  </si>
  <si>
    <t xml:space="preserve">Елементи операційних витрат</t>
  </si>
  <si>
    <t xml:space="preserve">Матеріальні витрати, у тому числі:</t>
  </si>
  <si>
    <t xml:space="preserve">витрати на сировину та основні матеріали</t>
  </si>
  <si>
    <t xml:space="preserve">витрати на паливо та енергію</t>
  </si>
  <si>
    <t xml:space="preserve">Витрати на оплату праці</t>
  </si>
  <si>
    <t xml:space="preserve">Відрахування на соціальні заходи</t>
  </si>
  <si>
    <t xml:space="preserve">Амортизація</t>
  </si>
  <si>
    <t xml:space="preserve">Інші операційні витрати</t>
  </si>
  <si>
    <t xml:space="preserve">Усього</t>
  </si>
  <si>
    <t xml:space="preserve">IІ. Розрахунки з бюджетом</t>
  </si>
  <si>
    <t xml:space="preserve">Розподіл чистого прибутку</t>
  </si>
  <si>
    <t xml:space="preserve">Залишок нерозподіленого прибутку (непокритого збитку) на початок звітного періоду</t>
  </si>
  <si>
    <t xml:space="preserve">Нараховані до сплати відрахування частини чистого прибутку, усього, у тому числі:</t>
  </si>
  <si>
    <t xml:space="preserve">державними унітарними підприємствами та їх об'єднаннями до державного бюджету</t>
  </si>
  <si>
    <t xml:space="preserve">господарськими товариствами, у статутному капіталі яких більше 50 відсотків акцій (часток) належать державі, на виплату дивідендів</t>
  </si>
  <si>
    <t xml:space="preserve">у тому числі на державну частку</t>
  </si>
  <si>
    <t xml:space="preserve">2012/1</t>
  </si>
  <si>
    <t xml:space="preserve">Перенесено з додаткового капіталу</t>
  </si>
  <si>
    <t xml:space="preserve">Розвиток виробництва</t>
  </si>
  <si>
    <t xml:space="preserve">Резервний фонд</t>
  </si>
  <si>
    <t xml:space="preserve">Інші фонди</t>
  </si>
  <si>
    <t xml:space="preserve">Інші цілі</t>
  </si>
  <si>
    <t xml:space="preserve"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</si>
  <si>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</si>
  <si>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 xml:space="preserve">Сплата податків та зборів до Державного бюджету України (податкові платежі), усього, у тому числі:</t>
  </si>
  <si>
    <t xml:space="preserve">податок на прибуток підприємств</t>
  </si>
  <si>
    <t xml:space="preserve">ПДВ, що підлягає сплаті до бюджету за підсумками звітного періоду</t>
  </si>
  <si>
    <t xml:space="preserve">ПДВ, що підлягає відшкодуванню з бюджету за підсумками звітного періоду</t>
  </si>
  <si>
    <t xml:space="preserve">акцизний податок</t>
  </si>
  <si>
    <t xml:space="preserve">відрахування частини чистого прибутку державними унітарними підприємствами та їх об'єднаннями</t>
  </si>
  <si>
    <t xml:space="preserve">рентна плата за транспортування</t>
  </si>
  <si>
    <t xml:space="preserve">рентна плата за користування надрами</t>
  </si>
  <si>
    <t xml:space="preserve">Сплата податків та зборів до місцевих бюджетів (податкові платежі)</t>
  </si>
  <si>
    <t xml:space="preserve">Інші податки, збори та платежі на користь держави,
усього, у тому числі:</t>
  </si>
  <si>
    <t xml:space="preserve"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</si>
  <si>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 xml:space="preserve">єдиний внесок на загальнообов'язкове державне соціальне страхування               </t>
  </si>
  <si>
    <t xml:space="preserve">Усього виплат на користь держави</t>
  </si>
  <si>
    <t xml:space="preserve">IІІ. Рух грошових коштів</t>
  </si>
  <si>
    <t xml:space="preserve">Залишок коштів на початок періоду</t>
  </si>
  <si>
    <t xml:space="preserve">Цільове фінансування</t>
  </si>
  <si>
    <t xml:space="preserve">Чистий рух коштів від операційної діяльності</t>
  </si>
  <si>
    <t xml:space="preserve">Чистий рух коштів від інвестиційної діяльності </t>
  </si>
  <si>
    <t xml:space="preserve">Чистий рух коштів від фінансової діяльності</t>
  </si>
  <si>
    <t xml:space="preserve">Вплив зміни валютних курсів на залишок коштів </t>
  </si>
  <si>
    <t xml:space="preserve">Залишок коштів на кінець періоду</t>
  </si>
  <si>
    <t xml:space="preserve">ІV. Капітальні інвестиції</t>
  </si>
  <si>
    <t xml:space="preserve">Капітальні інвестиції, усього, у тому числі:</t>
  </si>
  <si>
    <t xml:space="preserve">капітальне будівництво</t>
  </si>
  <si>
    <t xml:space="preserve">4010</t>
  </si>
  <si>
    <t xml:space="preserve">придбання (виготовлення) основних засобів</t>
  </si>
  <si>
    <t xml:space="preserve">придбання (виготовлення) інших необоротних матеріальних активів</t>
  </si>
  <si>
    <t xml:space="preserve">придбання (створення) нематеріальних активів</t>
  </si>
  <si>
    <t xml:space="preserve">модернізація, модифікація (добудова, дообладнання, реконструкція) основних засобів</t>
  </si>
  <si>
    <t xml:space="preserve">капітальний ремонт</t>
  </si>
  <si>
    <t xml:space="preserve">Джерела капітальних інвестицій, усього, у тому числі:</t>
  </si>
  <si>
    <t xml:space="preserve">залучені кредитні кошти</t>
  </si>
  <si>
    <t xml:space="preserve">4000/1</t>
  </si>
  <si>
    <t xml:space="preserve">бюджетне фінансування</t>
  </si>
  <si>
    <t xml:space="preserve">4000/2</t>
  </si>
  <si>
    <t xml:space="preserve">власні кошти</t>
  </si>
  <si>
    <t xml:space="preserve">4000/3</t>
  </si>
  <si>
    <t xml:space="preserve">інші джерела</t>
  </si>
  <si>
    <t xml:space="preserve">4000/4</t>
  </si>
  <si>
    <t xml:space="preserve">V. Коефіцієнтний аналіз</t>
  </si>
  <si>
    <t xml:space="preserve">Рентабельність діяльності</t>
  </si>
  <si>
    <t xml:space="preserve">x</t>
  </si>
  <si>
    <t xml:space="preserve">Рентабельність активів</t>
  </si>
  <si>
    <t xml:space="preserve">Рентабельність власного капіталу</t>
  </si>
  <si>
    <t xml:space="preserve">Коефіцієнт фінансової стійкості</t>
  </si>
  <si>
    <t xml:space="preserve">Коефіцієнт зносу основних засобів</t>
  </si>
  <si>
    <t xml:space="preserve">VI. Звіт про фінансовий стан</t>
  </si>
  <si>
    <t xml:space="preserve">Необоротні активи, усього, у тому числі:</t>
  </si>
  <si>
    <t xml:space="preserve">Основні засоби</t>
  </si>
  <si>
    <t xml:space="preserve">первісна вартість</t>
  </si>
  <si>
    <t xml:space="preserve">знос</t>
  </si>
  <si>
    <t xml:space="preserve">Оборотні активи, усього, у тому числі:</t>
  </si>
  <si>
    <t xml:space="preserve">Гроші та їх еквіваленти</t>
  </si>
  <si>
    <t xml:space="preserve">Усього активи</t>
  </si>
  <si>
    <t xml:space="preserve">Довгострокові зобов'язання і забезпечення</t>
  </si>
  <si>
    <t xml:space="preserve">Поточні зобов'язання і забезпечення</t>
  </si>
  <si>
    <t xml:space="preserve">Усього зобов'язання і забезпечення</t>
  </si>
  <si>
    <t xml:space="preserve">У тому числі державні гранти і субсидії</t>
  </si>
  <si>
    <t xml:space="preserve">У тому числі фінансові запозичення</t>
  </si>
  <si>
    <t xml:space="preserve">Власний капітал</t>
  </si>
  <si>
    <t xml:space="preserve">VІI. Кредитна політика</t>
  </si>
  <si>
    <t xml:space="preserve">Отримано залучених коштів, усього, у тому числі:</t>
  </si>
  <si>
    <t xml:space="preserve">7000</t>
  </si>
  <si>
    <t xml:space="preserve">довгострокові зобов'язання</t>
  </si>
  <si>
    <t xml:space="preserve">7001</t>
  </si>
  <si>
    <t xml:space="preserve">короткострокові зобов'язання</t>
  </si>
  <si>
    <t xml:space="preserve">7002</t>
  </si>
  <si>
    <t xml:space="preserve">інші фінансові зобов'язання</t>
  </si>
  <si>
    <t xml:space="preserve">7003</t>
  </si>
  <si>
    <t xml:space="preserve">Повернено залучених коштів, усього, у тому числі:</t>
  </si>
  <si>
    <t xml:space="preserve">7010</t>
  </si>
  <si>
    <t xml:space="preserve">7011</t>
  </si>
  <si>
    <t xml:space="preserve">7012</t>
  </si>
  <si>
    <t xml:space="preserve">7013</t>
  </si>
  <si>
    <t xml:space="preserve">VIII. Дані про персонал та витрати на оплату праці</t>
  </si>
  <si>
    <r>
      <rPr>
        <b val="true"/>
        <sz val="10"/>
        <color rgb="FF000000"/>
        <rFont val="Times New Roman"/>
        <family val="1"/>
        <charset val="204"/>
      </rPr>
      <t xml:space="preserve">Середня кількість працівників </t>
    </r>
    <r>
      <rPr>
        <sz val="10"/>
        <color rgb="FF000000"/>
        <rFont val="Times New Roman"/>
        <family val="1"/>
        <charset val="204"/>
      </rPr>
      <t xml:space="preserve">(штатних працівників, зовнішніх сумісників та працівників, які працюють за цивільно-правовими договорами)</t>
    </r>
    <r>
      <rPr>
        <b val="true"/>
        <sz val="10"/>
        <color rgb="FF000000"/>
        <rFont val="Times New Roman"/>
        <family val="1"/>
        <charset val="204"/>
      </rPr>
      <t xml:space="preserve">, у тому числі:</t>
    </r>
  </si>
  <si>
    <t xml:space="preserve">8000</t>
  </si>
  <si>
    <t xml:space="preserve">члени наглядової ради</t>
  </si>
  <si>
    <t xml:space="preserve">8001</t>
  </si>
  <si>
    <t xml:space="preserve">члени правління</t>
  </si>
  <si>
    <t xml:space="preserve">8002</t>
  </si>
  <si>
    <t xml:space="preserve">керівник</t>
  </si>
  <si>
    <t xml:space="preserve">8003</t>
  </si>
  <si>
    <t xml:space="preserve">адміністративно-управлінський персонал</t>
  </si>
  <si>
    <t xml:space="preserve">8004</t>
  </si>
  <si>
    <t xml:space="preserve">працівники</t>
  </si>
  <si>
    <t xml:space="preserve">8005</t>
  </si>
  <si>
    <t xml:space="preserve">8010</t>
  </si>
  <si>
    <t xml:space="preserve">Середньомісячні витрати на оплату праці одного працівника (гривень), усього, у тому числі:</t>
  </si>
  <si>
    <t xml:space="preserve">8020</t>
  </si>
  <si>
    <t xml:space="preserve">член наглядової ради</t>
  </si>
  <si>
    <t xml:space="preserve">8021</t>
  </si>
  <si>
    <t xml:space="preserve">член правління</t>
  </si>
  <si>
    <t xml:space="preserve">8022</t>
  </si>
  <si>
    <t xml:space="preserve">8023</t>
  </si>
  <si>
    <t xml:space="preserve">адміністративно-управлінський працівник</t>
  </si>
  <si>
    <t xml:space="preserve">8024</t>
  </si>
  <si>
    <t xml:space="preserve">працівник</t>
  </si>
  <si>
    <t xml:space="preserve">8025</t>
  </si>
  <si>
    <t xml:space="preserve">Факт наростаючим підсумком
з початку року</t>
  </si>
  <si>
    <t xml:space="preserve">пояснення та обґрунтування відхилення від запланованого рівня доходів/витрат                               </t>
  </si>
  <si>
    <t xml:space="preserve">Доходи і витрати (деталізація)</t>
  </si>
  <si>
    <t xml:space="preserve">Витрати на сировину та основні матеріали</t>
  </si>
  <si>
    <t xml:space="preserve">Витрати на паливо </t>
  </si>
  <si>
    <t xml:space="preserve">Витрати на електроенергію</t>
  </si>
  <si>
    <t xml:space="preserve">Витрати, що здійснюються для підтримання об’єкта в робочому стані (проведення ремонту, технічного огляду, нагляду, обслуговування тощо)</t>
  </si>
  <si>
    <t xml:space="preserve">Амортизація основних засобів і нематеріальних активів</t>
  </si>
  <si>
    <t xml:space="preserve">Інші витрати (розшифрувати)</t>
  </si>
  <si>
    <t xml:space="preserve">Валовий прибуток (збиток)</t>
  </si>
  <si>
    <t xml:space="preserve">витрати на службові відрядження</t>
  </si>
  <si>
    <t xml:space="preserve">витрати на зв’язок</t>
  </si>
  <si>
    <t xml:space="preserve">витрати на оплату праці</t>
  </si>
  <si>
    <t xml:space="preserve">відрахування на соціальні заходи</t>
  </si>
  <si>
    <t xml:space="preserve">амортизація основних засобів і нематеріальних активів загальногосподарського призначення</t>
  </si>
  <si>
    <t xml:space="preserve">витрати на операційну оренду основних засобів та роялті, що мають загальногосподарське призначення</t>
  </si>
  <si>
    <t xml:space="preserve">витрати на страхування майна загальногосподарського призначення</t>
  </si>
  <si>
    <t xml:space="preserve">витрати на страхування загальногосподарського персоналу</t>
  </si>
  <si>
    <t xml:space="preserve">організаційно-технічні послуги </t>
  </si>
  <si>
    <t xml:space="preserve">консультаційні та інформаційні послуги</t>
  </si>
  <si>
    <t xml:space="preserve">юридичні послуги</t>
  </si>
  <si>
    <t xml:space="preserve">послуги з оцінки майна</t>
  </si>
  <si>
    <t xml:space="preserve"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</si>
  <si>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</si>
  <si>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 xml:space="preserve">витрати на утримання основних фондів, інших необоротних активів загальногосподарського використання,  у тому числі:</t>
  </si>
  <si>
    <t xml:space="preserve">витрати на поліпшення основних фондів</t>
  </si>
  <si>
    <t xml:space="preserve">1050/1</t>
  </si>
  <si>
    <t xml:space="preserve">інші адміністративні витрати (розшифрувати)</t>
  </si>
  <si>
    <t xml:space="preserve">Витрати на збут, у тому числі:</t>
  </si>
  <si>
    <t xml:space="preserve">транспортні витрати</t>
  </si>
  <si>
    <t xml:space="preserve">витрати на зберігання та упаковку</t>
  </si>
  <si>
    <t xml:space="preserve">амортизація основних засобів і нематеріальних активів</t>
  </si>
  <si>
    <t xml:space="preserve">витрати на рекламу</t>
  </si>
  <si>
    <t xml:space="preserve">інші витрати на збут (розшифрувати)</t>
  </si>
  <si>
    <t xml:space="preserve">Інші операційні доходи, усього, у тому числі:</t>
  </si>
  <si>
    <t xml:space="preserve">нетипові операційні доходи (розшифрувати)</t>
  </si>
  <si>
    <t xml:space="preserve">інші операційні доходи (розшифрувати)</t>
  </si>
  <si>
    <t xml:space="preserve">Інші операційні витрати, усього, у тому числі:</t>
  </si>
  <si>
    <t xml:space="preserve">(    )</t>
  </si>
  <si>
    <t xml:space="preserve">нетипові операційні витрати (розшифрувати)</t>
  </si>
  <si>
    <t xml:space="preserve">витрати на благодійну допомогу</t>
  </si>
  <si>
    <t xml:space="preserve">відрахування до резерву сумнівних боргів</t>
  </si>
  <si>
    <t xml:space="preserve">відрахування до недержавних пенсійних фондів</t>
  </si>
  <si>
    <t xml:space="preserve">інші операційні витрати (розшифрувати)</t>
  </si>
  <si>
    <t xml:space="preserve">Дохід від участі в капіталі (розшифрувати)</t>
  </si>
  <si>
    <t xml:space="preserve">Втрати від участі в капіталі (розшифрувати)</t>
  </si>
  <si>
    <t xml:space="preserve">Інші фінансові доходи (розшифрувати)</t>
  </si>
  <si>
    <t xml:space="preserve">Фінансові витрати (розшифрувати)</t>
  </si>
  <si>
    <t xml:space="preserve">інші доходи (розшифрувати)</t>
  </si>
  <si>
    <t xml:space="preserve">інші витрати (розшифрувати)</t>
  </si>
  <si>
    <t xml:space="preserve">Чистий фінансовий результат, у тому числі:</t>
  </si>
  <si>
    <t xml:space="preserve">прибуток </t>
  </si>
  <si>
    <t xml:space="preserve">збиток</t>
  </si>
  <si>
    <t xml:space="preserve">Розрахунок показника EBITDA</t>
  </si>
  <si>
    <t xml:space="preserve">Фінансовий результат від операційної діяльності, рядок 1100</t>
  </si>
  <si>
    <t xml:space="preserve">плюс амортизація, рядок 1430</t>
  </si>
  <si>
    <t xml:space="preserve">мінус операційні доходи від курсових різниць, рядок 1071</t>
  </si>
  <si>
    <t xml:space="preserve">плюс операційні витрати від курсових різниць, рядок 1081</t>
  </si>
  <si>
    <t xml:space="preserve">мінус значні нетипові операційні доходи, рядок 1072</t>
  </si>
  <si>
    <t xml:space="preserve">плюс значні нетипові операційні витрати, рядок 1082</t>
  </si>
  <si>
    <t xml:space="preserve">у тому числі за основними видами діяльності за КВЕД</t>
  </si>
  <si>
    <t xml:space="preserve">Інші фонди (розшифрувати)</t>
  </si>
  <si>
    <t xml:space="preserve">Інші цілі (розшифрувати)</t>
  </si>
  <si>
    <t xml:space="preserve">податок на доходи фізичних осіб</t>
  </si>
  <si>
    <t xml:space="preserve">інші податки та збори (розшифрувати)</t>
  </si>
  <si>
    <t xml:space="preserve">Сплата податків та зборів до місцевих бюджетів (податкові платежі), усього, у тому числі:</t>
  </si>
  <si>
    <t xml:space="preserve">земельний податок</t>
  </si>
  <si>
    <t xml:space="preserve">орендна плата</t>
  </si>
  <si>
    <t xml:space="preserve">Інші податки, збори та платежі на користь держави, усього, у тому числі:</t>
  </si>
  <si>
    <t xml:space="preserve">митні платежі</t>
  </si>
  <si>
    <t xml:space="preserve">єдиний внесок на загальнообов'язкове державне соціальне страхування                      </t>
  </si>
  <si>
    <t xml:space="preserve">інші податки, збори та платежі (розшифрувати)</t>
  </si>
  <si>
    <t xml:space="preserve">Погашення податкового боргу, усього, у тому числі:</t>
  </si>
  <si>
    <t xml:space="preserve">погашення реструктуризованих та відстрочених сум, що підлягають сплаті в поточному році до бюджетів та державних цільових фондів</t>
  </si>
  <si>
    <t xml:space="preserve">інші (штрафи, пені, неустойки) (розшифрувати)</t>
  </si>
  <si>
    <t xml:space="preserve">ІІІ. Рух грошових коштів (за прямим методом)</t>
  </si>
  <si>
    <t xml:space="preserve">Код рядка</t>
  </si>
  <si>
    <t xml:space="preserve">Факт наростаючим підсумком 
з початку року</t>
  </si>
  <si>
    <t xml:space="preserve">І. Рух коштів у результаті операційної діяльності</t>
  </si>
  <si>
    <t xml:space="preserve">Надходження грошових коштів від операційної діяльності</t>
  </si>
  <si>
    <t xml:space="preserve">Виручка від реалізації продукції (товарів, робіт, послуг)</t>
  </si>
  <si>
    <t xml:space="preserve">Повернення податків і зборів, у тому числі:</t>
  </si>
  <si>
    <t xml:space="preserve">податку на додану вартість</t>
  </si>
  <si>
    <t xml:space="preserve">Цільове фінансування (розшифрувати)</t>
  </si>
  <si>
    <t xml:space="preserve">Надходження авансів від покупців і замовників</t>
  </si>
  <si>
    <t xml:space="preserve">Отримання коштів за короткостроковими зобов'язаннями, у тому числі:</t>
  </si>
  <si>
    <t xml:space="preserve">кредити</t>
  </si>
  <si>
    <t xml:space="preserve">позики </t>
  </si>
  <si>
    <t xml:space="preserve">облігації</t>
  </si>
  <si>
    <t xml:space="preserve">Інші надходження (розшифрувати) </t>
  </si>
  <si>
    <t xml:space="preserve">Витрачання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</si>
  <si>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</si>
  <si>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</si>
  <si>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 xml:space="preserve">Повернення коштів за короткостроковими зобов'язаннями, у тому числі:</t>
  </si>
  <si>
    <t xml:space="preserve">Зобов’язання з податків, зборів та інших обов’язкових платежів, у тому числі:</t>
  </si>
  <si>
    <t xml:space="preserve">податок на додану вартість</t>
  </si>
  <si>
    <t xml:space="preserve">рентна плата</t>
  </si>
  <si>
    <t xml:space="preserve">інші зобов’язання з податків і зборів (розшифрувати)</t>
  </si>
  <si>
    <t xml:space="preserve">3156/1</t>
  </si>
  <si>
    <t xml:space="preserve">3156/2</t>
  </si>
  <si>
    <t xml:space="preserve">Інші платежі (розшифрувати)</t>
  </si>
  <si>
    <t xml:space="preserve">Повернення коштів до бюджету</t>
  </si>
  <si>
    <t xml:space="preserve">Інші витрачання (розшифрувати)</t>
  </si>
  <si>
    <t xml:space="preserve">II. Рух коштів у результаті інвестиційної діяльності</t>
  </si>
  <si>
    <t xml:space="preserve">Надходження грошових коштів від інвестиційної діяльності</t>
  </si>
  <si>
    <t xml:space="preserve">Надходження від реалізації фінансових інвестицій, у тому числі: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</si>
  <si>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</si>
  <si>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</si>
  <si>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 xml:space="preserve">Надходження від отриманих відсотків</t>
  </si>
  <si>
    <t xml:space="preserve">Надходження дивідендів</t>
  </si>
  <si>
    <t xml:space="preserve">Надходження від деривативів</t>
  </si>
  <si>
    <t xml:space="preserve">Витрачання грошових коштів від інвестиційної діяльності</t>
  </si>
  <si>
    <t xml:space="preserve">Витрачання на придбання фінансових інвестицій, у тому числі:</t>
  </si>
  <si>
    <t xml:space="preserve">витрачання на придбання акцій та облігацій </t>
  </si>
  <si>
    <t xml:space="preserve">Витрачання на придбання необоротних активів, у тому числі: </t>
  </si>
  <si>
    <t xml:space="preserve">придбання (створення) основних засобів (розшифрувати) </t>
  </si>
  <si>
    <t xml:space="preserve">3270/1</t>
  </si>
  <si>
    <t xml:space="preserve">капітальне будівництво (розшифрувати) </t>
  </si>
  <si>
    <t xml:space="preserve">3270/2</t>
  </si>
  <si>
    <t xml:space="preserve">придбання (створення) нематеріальних активів (розшифрувати) </t>
  </si>
  <si>
    <t xml:space="preserve">3270/3</t>
  </si>
  <si>
    <t xml:space="preserve">Виплати за деривативами</t>
  </si>
  <si>
    <t xml:space="preserve">III. Рух коштів у результаті фінансової діяльності</t>
  </si>
  <si>
    <t xml:space="preserve">Надходження грошових коштів від фінансової діяльності </t>
  </si>
  <si>
    <t xml:space="preserve">Надходження від власного капіталу</t>
  </si>
  <si>
    <t xml:space="preserve">Отримання коштів за довгостроковими зобов'язаннями, у тому числі:</t>
  </si>
  <si>
    <t xml:space="preserve">Витрачання грошових коштів від фінансової діяльності</t>
  </si>
  <si>
    <t xml:space="preserve">Витрачання на викуп власних акцій</t>
  </si>
  <si>
    <t xml:space="preserve">Повернення коштів за довгостроковими зобов'язаннями, у тому числі:</t>
  </si>
  <si>
    <t xml:space="preserve">Сплата дивідендів</t>
  </si>
  <si>
    <t xml:space="preserve">Витрачення на сплату відсотків</t>
  </si>
  <si>
    <t xml:space="preserve">Витрачення на сплату заборгованості з фінансової оренди</t>
  </si>
  <si>
    <t xml:space="preserve">Чистий рух коштів від фінансової діяльності </t>
  </si>
  <si>
    <t xml:space="preserve">Чистий рух грошових коштів за звітний період</t>
  </si>
  <si>
    <t xml:space="preserve">IV. Капітальні інвестиції </t>
  </si>
  <si>
    <t xml:space="preserve">Капітальні інвестиції, усього,
у тому числі:</t>
  </si>
  <si>
    <t xml:space="preserve">Оптимальне значення</t>
  </si>
  <si>
    <t xml:space="preserve">Примітки</t>
  </si>
  <si>
    <t xml:space="preserve">Коефіцієнти рентабельності та прибутковості</t>
  </si>
  <si>
    <t xml:space="preserve">Валова рентабельність
(валовий прибуток, рядок 1020 / чистий дохід від реалізації продукції (товарів, робіт, послуг), рядок 1000) х 100, %</t>
  </si>
  <si>
    <t xml:space="preserve">Збільшення</t>
  </si>
  <si>
    <t xml:space="preserve">Рентабельність EBITDA
(EBITDA, рядок 1310 / чистий дохід від реалізації продукції (товарів, робіт, послуг), рядок 1000) х 100, %</t>
  </si>
  <si>
    <t xml:space="preserve">Рентабельність активів
(чистий фінансовий результат, рядок 1200 / вартість активів, рядок 6020) х 100, %</t>
  </si>
  <si>
    <t xml:space="preserve">Характеризує ефективність використання активів підприємства</t>
  </si>
  <si>
    <t xml:space="preserve">Рентабельність власного капіталу
(чистий фінансовий результат, рядок 1200 / власний капітал, рядок 6080) х 100, %</t>
  </si>
  <si>
    <t xml:space="preserve"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</si>
  <si>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 xml:space="preserve">Характеризує ефективність господарської діяльності підприємства</t>
  </si>
  <si>
    <t xml:space="preserve">Коефіцієнти фінансової стійкості та ліквідності</t>
  </si>
  <si>
    <t xml:space="preserve">Коефіцієнт відношення боргу до EBITDA
(довгострокові зобов'язання, рядок 6030 + поточні зобов'язання, рядок 6040) / EBITDA, рядок 1310</t>
  </si>
  <si>
    <t xml:space="preserve">Коефіцієнт фінансової стійкості
(власний капітал, рядок 6080 / (довгострокові зобов'язання, рядок 6030 + поточні зобов'язання, рядок 6040))</t>
  </si>
  <si>
    <t xml:space="preserve">&gt; 1</t>
  </si>
  <si>
    <t xml:space="preserve">Характеризує співвідношення власних та позикових коштів і залежність підприємства від зовнішніх фінансових джерел</t>
  </si>
  <si>
    <t xml:space="preserve">Коефіцієнт поточної ліквідності (покриття)
(оборотні активи, рядок 6010 / поточні зобов'язання, рядок 6040)</t>
  </si>
  <si>
    <t xml:space="preserve"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</si>
  <si>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 xml:space="preserve">Аналіз капітальних інвестицій</t>
  </si>
  <si>
    <t xml:space="preserve">Коефіцієнт відношення капітальних інвестицій до амортизації
(капітальні інвестиції, рядок 4000 / амортизація, рядок 1430)</t>
  </si>
  <si>
    <t xml:space="preserve"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</si>
  <si>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 xml:space="preserve">Коефіцієнт зносу основних засобів 
(сума зносу, рядок 6003 / первісна вартість основних засобів, рядок 6002)</t>
  </si>
  <si>
    <t xml:space="preserve">Зменшення</t>
  </si>
  <si>
    <t xml:space="preserve">Характеризує інвестиційну політику підприємства</t>
  </si>
  <si>
    <t xml:space="preserve">Ковенанти/обмежувальні коефіцієнти</t>
  </si>
  <si>
    <t xml:space="preserve"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зазначити граничне значення коефіцієнта</t>
  </si>
  <si>
    <t xml:space="preserve">Інформація</t>
  </si>
  <si>
    <t xml:space="preserve">до звіту про виконання фінансового плану за  1 квартал 2020 року</t>
  </si>
  <si>
    <t xml:space="preserve">__________________________________________________________________________________________________________________</t>
  </si>
  <si>
    <t xml:space="preserve">(найменування підприємства)</t>
  </si>
  <si>
    <t xml:space="preserve">      1. Дані про підприємство, персонал та витрати на оплату праці*</t>
  </si>
  <si>
    <t xml:space="preserve">      Загальна інформація про підприємство (резюме)</t>
  </si>
  <si>
    <t xml:space="preserve">Факт
відповідного періоду минулого року</t>
  </si>
  <si>
    <t xml:space="preserve">План
звітного періоду</t>
  </si>
  <si>
    <t xml:space="preserve">Факт
звітного періоду</t>
  </si>
  <si>
    <t xml:space="preserve">Відхилення,  +/–
(факт звітного періоду /
план звітного періоду)</t>
  </si>
  <si>
    <t xml:space="preserve">Виконання, %
(факт звітного періоду /
план звітного періоду)</t>
  </si>
  <si>
    <r>
      <rPr>
        <b val="true"/>
        <sz val="11"/>
        <rFont val="Times New Roman"/>
        <family val="1"/>
        <charset val="204"/>
      </rPr>
      <t xml:space="preserve">Середня кількість працівників </t>
    </r>
    <r>
      <rPr>
        <sz val="11"/>
        <rFont val="Times New Roman"/>
        <family val="1"/>
        <charset val="204"/>
      </rPr>
      <t xml:space="preserve">(штатних
працівників, зовнішніх сумісників та працівників,
які  працюють за цивільно-правовими договорами)</t>
    </r>
    <r>
      <rPr>
        <b val="true"/>
        <sz val="11"/>
        <rFont val="Times New Roman"/>
        <family val="1"/>
        <charset val="204"/>
      </rPr>
      <t xml:space="preserve">,
у тому числі:</t>
    </r>
  </si>
  <si>
    <t xml:space="preserve">Фонд оплати праці, тис. грн,
у тому числі:</t>
  </si>
  <si>
    <t xml:space="preserve">Витрати на оплату праці,
тис. грн, у тому числі:</t>
  </si>
  <si>
    <t xml:space="preserve">Середньомісячні витрати на оплату праці одного працівника, грн, усього, у тому числі:</t>
  </si>
  <si>
    <t xml:space="preserve">керівник, усього, у тому числі: </t>
  </si>
  <si>
    <t xml:space="preserve">посадовий оклад</t>
  </si>
  <si>
    <t xml:space="preserve">преміювання</t>
  </si>
  <si>
    <t xml:space="preserve">інші виплати, передбачені законодавством </t>
  </si>
  <si>
    <t xml:space="preserve">      * 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 </t>
  </si>
  <si>
    <t xml:space="preserve">      2. Перелік підприємств, які включені до консолідованого (зведеного) фінансового плану</t>
  </si>
  <si>
    <t xml:space="preserve">Код за ЄДРПОУ</t>
  </si>
  <si>
    <t xml:space="preserve">Найменування підприємства</t>
  </si>
  <si>
    <t xml:space="preserve">Вид діяльності</t>
  </si>
  <si>
    <t xml:space="preserve">Комунальне підприємство «Житлово-експлуатаційна організація № 2» Полтавської міської ради </t>
  </si>
  <si>
    <t xml:space="preserve">Комплексне обслуговування об"єктів</t>
  </si>
  <si>
    <t xml:space="preserve">Комунальне підприємство  «Декоративні культури»</t>
  </si>
  <si>
    <t xml:space="preserve">Надання ландшафтних послуг</t>
  </si>
  <si>
    <t xml:space="preserve">Комунальне підприємство «Спецкомбінат ритуального обслуговування»</t>
  </si>
  <si>
    <t xml:space="preserve">Організування поховань і надання суміжних послуг</t>
  </si>
  <si>
    <t xml:space="preserve">Полтавське комунальне автотранспортне підприємство 1628</t>
  </si>
  <si>
    <t xml:space="preserve">Збирання безпечних відходів</t>
  </si>
  <si>
    <t xml:space="preserve">Оброблення та видалення безпечних відходів</t>
  </si>
  <si>
    <t xml:space="preserve">Каналізація,відведення і очищення стічних вод</t>
  </si>
  <si>
    <t xml:space="preserve">Оптова торгівля відходами та брухтом</t>
  </si>
  <si>
    <t xml:space="preserve">Комунальне підприємство Полтаваелектроавтотранс  </t>
  </si>
  <si>
    <t xml:space="preserve">Пасажирський наземний транспорт міського та приміського сполучення</t>
  </si>
  <si>
    <t xml:space="preserve">ПЕЗО Міськсвітло</t>
  </si>
  <si>
    <t xml:space="preserve">Електромонтажні роботи</t>
  </si>
  <si>
    <t xml:space="preserve">Комунальне підприємство "Центральна диспетчерська служба міських пасажирських перевезень" </t>
  </si>
  <si>
    <t xml:space="preserve">Консультування з питань комерційної діяльності й керування</t>
  </si>
  <si>
    <t xml:space="preserve">Полтавський міський парк культури та відпочинку "Перемога"</t>
  </si>
  <si>
    <t xml:space="preserve">функціонування атракціонів і тематичних парків</t>
  </si>
  <si>
    <t xml:space="preserve">Комунальне підприємство Міський духовий оркестр Полтава</t>
  </si>
  <si>
    <t xml:space="preserve">Театральна і мистецьька діяльність</t>
  </si>
  <si>
    <t xml:space="preserve">Підприємство  КП "Палац дозвілля"</t>
  </si>
  <si>
    <t xml:space="preserve">Діяльність із підтримки театральних і концертних заходів</t>
  </si>
  <si>
    <t xml:space="preserve">КП "ПМ БТІ" ПМР</t>
  </si>
  <si>
    <t xml:space="preserve">Дяльність у сфері інжинірінгу, геології та геодезії, надання послуг із технічного консультування в цих сферах</t>
  </si>
  <si>
    <t xml:space="preserve">КП "Міськбуджитлокомункомплект"</t>
  </si>
  <si>
    <t xml:space="preserve">Будівництво житлових та нежитлових будівель</t>
  </si>
  <si>
    <t xml:space="preserve">КП "Полтавасервіс"</t>
  </si>
  <si>
    <t xml:space="preserve">Наданеня в оренду й експлуатацію власного чи орендованого нерухомого майна</t>
  </si>
  <si>
    <t xml:space="preserve">Спортивно-технічний комплекс "Лтава"</t>
  </si>
  <si>
    <t xml:space="preserve">Діяльність у сфері спорту</t>
  </si>
  <si>
    <t xml:space="preserve">      3. Інформація про бізнес підприємства (код рядка 1000 фінансового плану)</t>
  </si>
  <si>
    <t xml:space="preserve">Найменування видів діяльності за КВЕД</t>
  </si>
  <si>
    <t xml:space="preserve">План</t>
  </si>
  <si>
    <t xml:space="preserve">Факт</t>
  </si>
  <si>
    <t xml:space="preserve">Відхилення,  +/–</t>
  </si>
  <si>
    <t xml:space="preserve">Виконання, %</t>
  </si>
  <si>
    <t xml:space="preserve">чистий дохід  від реалізації продукції (товарів, робіт, послуг),     тис. грн</t>
  </si>
  <si>
    <t xml:space="preserve">кількість продукції/             наданих послуг, одиниця виміру</t>
  </si>
  <si>
    <t xml:space="preserve">ціна одиниці     (вартість  продукції/     наданих послуг), грн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</si>
  <si>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</si>
  <si>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</si>
  <si>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 xml:space="preserve">зміна ціни одиниці  (вартості продукції/     наданих послуг)</t>
  </si>
  <si>
    <t xml:space="preserve">Основна діяльність</t>
  </si>
  <si>
    <t xml:space="preserve">Роздрібна торгівля іншими невживаними товарами</t>
  </si>
  <si>
    <t xml:space="preserve">Діяльність автомобільного регулярного транспорту</t>
  </si>
  <si>
    <t xml:space="preserve">Діяльність  регулярного електротранспорту</t>
  </si>
  <si>
    <t xml:space="preserve">Діяльність автомобільного вантажного транспорту</t>
  </si>
  <si>
    <t xml:space="preserve">Діяльність нерегулярного пасажирського транспорту</t>
  </si>
  <si>
    <t xml:space="preserve">Функціонування інфраструктури автомобільного та міського транспорту</t>
  </si>
  <si>
    <t xml:space="preserve">Діяльність їдалень</t>
  </si>
  <si>
    <t xml:space="preserve">Надання в оренду майна</t>
  </si>
  <si>
    <t xml:space="preserve">Рекламна діяльність</t>
  </si>
  <si>
    <t xml:space="preserve">Інші послуги</t>
  </si>
  <si>
    <t xml:space="preserve">      4. Діючі фінансові зобов'язання підприємства</t>
  </si>
  <si>
    <t xml:space="preserve">Найменування  банку</t>
  </si>
  <si>
    <t xml:space="preserve">Вид кредитного продукту та цільове призначення </t>
  </si>
  <si>
    <t xml:space="preserve">Сума, валюта за договорами </t>
  </si>
  <si>
    <t xml:space="preserve">Процентна ставка</t>
  </si>
  <si>
    <t xml:space="preserve">Дата видачі / погашення (графік)</t>
  </si>
  <si>
    <t xml:space="preserve">Заборгованість на останню дату</t>
  </si>
  <si>
    <t xml:space="preserve">Забезпечення</t>
  </si>
  <si>
    <t xml:space="preserve">          </t>
  </si>
  <si>
    <t xml:space="preserve">х</t>
  </si>
  <si>
    <t xml:space="preserve">      5. Інформація щодо отримання та повернення залучених коштів</t>
  </si>
  <si>
    <t xml:space="preserve">Зобов'язання</t>
  </si>
  <si>
    <t xml:space="preserve">Заборгованість за кредитами на початок звітного періоду</t>
  </si>
  <si>
    <t xml:space="preserve">Отримано залучених коштів за звітний період</t>
  </si>
  <si>
    <t xml:space="preserve">Повернено залучених коштів за звітний період</t>
  </si>
  <si>
    <t xml:space="preserve">Заборгованість на кінець звітного періоду</t>
  </si>
  <si>
    <t xml:space="preserve">план</t>
  </si>
  <si>
    <t xml:space="preserve">Довгострокові зобов'язання, усього </t>
  </si>
  <si>
    <t xml:space="preserve">у тому числі:</t>
  </si>
  <si>
    <t xml:space="preserve">Короткострокові зобов'язання, усього</t>
  </si>
  <si>
    <r>
      <rPr>
        <sz val="11"/>
        <rFont val="Times New Roman"/>
        <family val="1"/>
        <charset val="204"/>
      </rPr>
      <t xml:space="preserve">у тому числі:</t>
    </r>
    <r>
      <rPr>
        <i val="true"/>
        <sz val="11"/>
        <rFont val="Times New Roman"/>
        <family val="1"/>
        <charset val="204"/>
      </rPr>
      <t xml:space="preserve"> </t>
    </r>
  </si>
  <si>
    <t xml:space="preserve">Інші фінансові зобов'язання, усього</t>
  </si>
  <si>
    <t xml:space="preserve">6. Витрати, пов'язані з використанням власних службових автомобілів (у складі адміністративних витрат, рядок 1031)</t>
  </si>
  <si>
    <t xml:space="preserve">№ з/п</t>
  </si>
  <si>
    <t xml:space="preserve">Марка</t>
  </si>
  <si>
    <t xml:space="preserve">Рік придбання</t>
  </si>
  <si>
    <t xml:space="preserve">Мета використання</t>
  </si>
  <si>
    <t xml:space="preserve">Витрати, усього</t>
  </si>
  <si>
    <t xml:space="preserve">факт
відповідного періоду
минулого року</t>
  </si>
  <si>
    <t xml:space="preserve">план
звітного періоду</t>
  </si>
  <si>
    <t xml:space="preserve">факт
звітного періоду</t>
  </si>
  <si>
    <t xml:space="preserve">7. Витрати на оренду службових автомобілів (у складі адміністративних витрат, рядок 1032)</t>
  </si>
  <si>
    <t xml:space="preserve">Договір</t>
  </si>
  <si>
    <t xml:space="preserve">Дата
початку
оренди</t>
  </si>
  <si>
    <t xml:space="preserve">8. Джерела капітальних інвестицій</t>
  </si>
  <si>
    <t xml:space="preserve">тис. грн (без ПДВ)</t>
  </si>
  <si>
    <t xml:space="preserve">Найменування об’єкта</t>
  </si>
  <si>
    <t xml:space="preserve">Залучення кредитних коштів</t>
  </si>
  <si>
    <t xml:space="preserve">Бюджетне фінансування</t>
  </si>
  <si>
    <t xml:space="preserve">Власні кошти (розшифрувати)</t>
  </si>
  <si>
    <t xml:space="preserve">Інші джерела (розшифрувати)</t>
  </si>
  <si>
    <t xml:space="preserve">придбання необоротних активів</t>
  </si>
  <si>
    <t xml:space="preserve">Інші необоротні активи</t>
  </si>
  <si>
    <t xml:space="preserve">ї</t>
  </si>
  <si>
    <t xml:space="preserve">Відсоток</t>
  </si>
  <si>
    <t xml:space="preserve">9. Капітальне будівництво (рядок 4010 таблиці 4)</t>
  </si>
  <si>
    <t xml:space="preserve">Найменування об’єкта </t>
  </si>
  <si>
    <t xml:space="preserve">Рік початку        і закінчення будівництва</t>
  </si>
  <si>
    <t xml:space="preserve">Загальна кошторисна вартість</t>
  </si>
  <si>
    <t xml:space="preserve">Первісна балансова вартість введених потужностей на початок звітного періоду</t>
  </si>
  <si>
    <t xml:space="preserve">Незавершене будівництво на початок звітного періоду</t>
  </si>
  <si>
    <t xml:space="preserve">Інформація щодо проектно-кошторисної документації (стан розроблення, затвердження, у разі затвердження зазначити  суб'єкт управління, яким затверджено, та відповідний документ)</t>
  </si>
  <si>
    <t xml:space="preserve">Документ, яким затверджений титул будови,
із зазначенням суб'єкта управління, який його погодив</t>
  </si>
  <si>
    <t xml:space="preserve">освоєння капітальних вкладень</t>
  </si>
  <si>
    <t xml:space="preserve">фінансування капітальних інвестицій (оплата грошовими коштами), усього</t>
  </si>
  <si>
    <t xml:space="preserve">у тому числі </t>
  </si>
  <si>
    <t xml:space="preserve">кредитні кошти</t>
  </si>
  <si>
    <t xml:space="preserve">інші джерела (зазначити джерело)</t>
  </si>
</sst>
</file>

<file path=xl/styles.xml><?xml version="1.0" encoding="utf-8"?>
<styleSheet xmlns="http://schemas.openxmlformats.org/spreadsheetml/2006/main">
  <numFmts count="25">
    <numFmt numFmtId="164" formatCode="General"/>
    <numFmt numFmtId="165" formatCode="@"/>
    <numFmt numFmtId="166" formatCode="_-* #,##0.00\ _г_р_н_._-;\-* #,##0.00\ _г_р_н_._-;_-* \-??\ _г_р_н_._-;_-@_-"/>
    <numFmt numFmtId="167" formatCode="###\ ##0.000"/>
    <numFmt numFmtId="168" formatCode="#,##0.00"/>
    <numFmt numFmtId="169" formatCode="_(\$* #,##0.00_);_(\$* \(#,##0.00\);_(\$* \-??_);_(@_)"/>
    <numFmt numFmtId="170" formatCode="0%"/>
    <numFmt numFmtId="171" formatCode="_(* #,##0_);_(* \(#,##0\);_(* \-_);_(@_)"/>
    <numFmt numFmtId="172" formatCode="_(* #,##0.00_);_(* \(#,##0.00\);_(* \-??_);_(@_)"/>
    <numFmt numFmtId="173" formatCode="_-* #,##0.00_₴_-;\-* #,##0.00_₴_-;_-* \-??_₴_-;_-@_-"/>
    <numFmt numFmtId="174" formatCode="#,##0.00&quot;р.&quot;;\-#,##0.00&quot;р.&quot;"/>
    <numFmt numFmtId="175" formatCode="#,##0.0_ ;[RED]\-#,##0.0\ "/>
    <numFmt numFmtId="176" formatCode="_-* #,##0.00_р_._-;\-* #,##0.00_р_._-;_-* \-??_р_._-;_-@_-"/>
    <numFmt numFmtId="177" formatCode="#,##0&quot;р.&quot;;[RED]\-#,##0&quot;р.&quot;"/>
    <numFmt numFmtId="178" formatCode="0.0;\(0.0\);\ ;\-"/>
    <numFmt numFmtId="179" formatCode="#,##0.0"/>
    <numFmt numFmtId="180" formatCode="_(* #,##0.0_);_(* \(#,##0.0\);_(* \-_);_(@_)"/>
    <numFmt numFmtId="181" formatCode="0.0"/>
    <numFmt numFmtId="182" formatCode="_-* #,##0.0_р_._-;\-* #,##0.0_р_._-;_-* \-?_р_._-;_-@_-"/>
    <numFmt numFmtId="183" formatCode="_(* #,##0.000_);_(* \(#,##0.000\);_(* \-_);_(@_)"/>
    <numFmt numFmtId="184" formatCode="_(* #,##0_);_(* \(#,##0\);_(* \-??_);_(@_)"/>
    <numFmt numFmtId="185" formatCode="_(* #,##0.0_);_(* \(#,##0.0\);_(* \-??_);_(@_)"/>
    <numFmt numFmtId="186" formatCode="#,##0"/>
    <numFmt numFmtId="187" formatCode="0"/>
    <numFmt numFmtId="188" formatCode="0.00"/>
  </numFmts>
  <fonts count="75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 Cyr"/>
      <family val="2"/>
      <charset val="204"/>
    </font>
    <font>
      <sz val="11"/>
      <color rgb="FFFFFFFF"/>
      <name val="Calibri"/>
      <family val="2"/>
      <charset val="204"/>
    </font>
    <font>
      <sz val="11"/>
      <color rgb="FFFFFFFF"/>
      <name val="Arial Cyr"/>
      <family val="2"/>
      <charset val="204"/>
    </font>
    <font>
      <sz val="11"/>
      <color rgb="FF800080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2"/>
      <name val="Arial"/>
      <family val="2"/>
      <charset val="204"/>
    </font>
    <font>
      <sz val="10"/>
      <name val="Arial"/>
      <family val="2"/>
      <charset val="204"/>
    </font>
    <font>
      <i val="true"/>
      <sz val="11"/>
      <color rgb="FF808080"/>
      <name val="Calibri"/>
      <family val="2"/>
      <charset val="204"/>
    </font>
    <font>
      <sz val="10"/>
      <name val="FreeSet"/>
      <family val="2"/>
      <charset val="204"/>
    </font>
    <font>
      <sz val="11"/>
      <color rgb="FF008000"/>
      <name val="Calibri"/>
      <family val="2"/>
      <charset val="204"/>
    </font>
    <font>
      <b val="true"/>
      <sz val="15"/>
      <color rgb="FF003366"/>
      <name val="Calibri"/>
      <family val="2"/>
      <charset val="204"/>
    </font>
    <font>
      <b val="true"/>
      <sz val="13"/>
      <color rgb="FF003366"/>
      <name val="Calibri"/>
      <family val="2"/>
      <charset val="204"/>
    </font>
    <font>
      <b val="true"/>
      <sz val="11"/>
      <color rgb="FF003366"/>
      <name val="Calibri"/>
      <family val="2"/>
      <charset val="204"/>
    </font>
    <font>
      <u val="single"/>
      <sz val="10"/>
      <color rgb="FF0000FF"/>
      <name val="Arial"/>
      <family val="2"/>
      <charset val="204"/>
    </font>
    <font>
      <sz val="11"/>
      <color rgb="FF333399"/>
      <name val="Calibri"/>
      <family val="2"/>
      <charset val="204"/>
    </font>
    <font>
      <b val="true"/>
      <sz val="14"/>
      <name val="Arial"/>
      <family val="2"/>
      <charset val="204"/>
    </font>
    <font>
      <b val="true"/>
      <sz val="12"/>
      <color rgb="FFFFFFFF"/>
      <name val="Arial"/>
      <family val="2"/>
      <charset val="204"/>
    </font>
    <font>
      <b val="true"/>
      <i val="true"/>
      <sz val="14"/>
      <name val="Arial"/>
      <family val="2"/>
      <charset val="204"/>
    </font>
    <font>
      <b val="true"/>
      <i val="true"/>
      <sz val="14"/>
      <color rgb="FFFFFFFF"/>
      <name val="Arial"/>
      <family val="2"/>
      <charset val="204"/>
    </font>
    <font>
      <b val="true"/>
      <i val="true"/>
      <sz val="12"/>
      <color rgb="FFFFFFFF"/>
      <name val="Arial"/>
      <family val="2"/>
      <charset val="204"/>
    </font>
    <font>
      <b val="true"/>
      <sz val="11"/>
      <name val="Arial"/>
      <family val="2"/>
      <charset val="204"/>
    </font>
    <font>
      <b val="true"/>
      <sz val="11"/>
      <color rgb="FFFFFFFF"/>
      <name val="Arial"/>
      <family val="2"/>
      <charset val="204"/>
    </font>
    <font>
      <sz val="12"/>
      <color rgb="FFFFFFFF"/>
      <name val="Bookman Old Style"/>
      <family val="1"/>
      <charset val="204"/>
    </font>
    <font>
      <sz val="11"/>
      <name val="Arial"/>
      <family val="2"/>
      <charset val="204"/>
    </font>
    <font>
      <sz val="11"/>
      <color rgb="FFFFFFFF"/>
      <name val="Arial"/>
      <family val="2"/>
      <charset val="204"/>
    </font>
    <font>
      <i val="true"/>
      <sz val="11"/>
      <name val="Arial"/>
      <family val="2"/>
      <charset val="204"/>
    </font>
    <font>
      <b val="true"/>
      <i val="true"/>
      <sz val="11"/>
      <color rgb="FFFFFFFF"/>
      <name val="Arial"/>
      <family val="2"/>
      <charset val="204"/>
    </font>
    <font>
      <sz val="11"/>
      <color rgb="FFFF9900"/>
      <name val="Calibri"/>
      <family val="2"/>
      <charset val="204"/>
    </font>
    <font>
      <sz val="11"/>
      <color rgb="FF993300"/>
      <name val="Calibri"/>
      <family val="2"/>
      <charset val="204"/>
    </font>
    <font>
      <b val="true"/>
      <sz val="10"/>
      <name val="Arial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8"/>
      <color rgb="FF003366"/>
      <name val="Cambria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333399"/>
      <name val="Arial Cyr"/>
      <family val="2"/>
      <charset val="204"/>
    </font>
    <font>
      <b val="true"/>
      <sz val="11"/>
      <color rgb="FF333333"/>
      <name val="Arial Cyr"/>
      <family val="2"/>
      <charset val="204"/>
    </font>
    <font>
      <b val="true"/>
      <sz val="11"/>
      <color rgb="FFFF9900"/>
      <name val="Arial Cyr"/>
      <family val="2"/>
      <charset val="204"/>
    </font>
    <font>
      <b val="true"/>
      <sz val="15"/>
      <color rgb="FF003366"/>
      <name val="Arial Cyr"/>
      <family val="2"/>
      <charset val="204"/>
    </font>
    <font>
      <b val="true"/>
      <sz val="13"/>
      <color rgb="FF003366"/>
      <name val="Arial Cyr"/>
      <family val="2"/>
      <charset val="204"/>
    </font>
    <font>
      <b val="true"/>
      <sz val="11"/>
      <color rgb="FF003366"/>
      <name val="Arial Cyr"/>
      <family val="2"/>
      <charset val="204"/>
    </font>
    <font>
      <b val="true"/>
      <sz val="11"/>
      <color rgb="FF000000"/>
      <name val="Arial Cyr"/>
      <family val="2"/>
      <charset val="204"/>
    </font>
    <font>
      <b val="true"/>
      <sz val="11"/>
      <color rgb="FFFFFFFF"/>
      <name val="Arial Cyr"/>
      <family val="2"/>
      <charset val="204"/>
    </font>
    <font>
      <sz val="11"/>
      <color rgb="FF993300"/>
      <name val="Arial Cyr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  <font>
      <sz val="11"/>
      <color rgb="FF800080"/>
      <name val="Arial Cyr"/>
      <family val="2"/>
      <charset val="204"/>
    </font>
    <font>
      <i val="true"/>
      <sz val="11"/>
      <color rgb="FF808080"/>
      <name val="Arial Cyr"/>
      <family val="2"/>
      <charset val="204"/>
    </font>
    <font>
      <sz val="11"/>
      <color rgb="FFFF9900"/>
      <name val="Arial Cyr"/>
      <family val="2"/>
      <charset val="204"/>
    </font>
    <font>
      <sz val="11"/>
      <color rgb="FFFF0000"/>
      <name val="Arial Cyr"/>
      <family val="2"/>
      <charset val="204"/>
    </font>
    <font>
      <sz val="11"/>
      <color rgb="FF008000"/>
      <name val="Arial Cyr"/>
      <family val="2"/>
      <charset val="204"/>
    </font>
    <font>
      <sz val="10"/>
      <name val="Petersburg"/>
      <family val="0"/>
      <charset val="204"/>
    </font>
    <font>
      <sz val="10"/>
      <name val="Tahoma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u val="single"/>
      <sz val="10"/>
      <name val="Times New Roman"/>
      <family val="1"/>
      <charset val="204"/>
    </font>
    <font>
      <b val="true"/>
      <i val="true"/>
      <sz val="10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0"/>
      <charset val="204"/>
    </font>
    <font>
      <sz val="13"/>
      <name val="Times New Roman"/>
      <family val="1"/>
      <charset val="204"/>
    </font>
    <font>
      <i val="true"/>
      <sz val="11"/>
      <name val="Times New Roman"/>
      <family val="1"/>
      <charset val="204"/>
    </font>
    <font>
      <i val="true"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 style="thin"/>
      <right style="thin"/>
      <top style="double"/>
      <bottom style="thin"/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</borders>
  <cellStyleXfs count="37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0" fontId="0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5" fillId="2" borderId="0" applyFont="true" applyBorder="false" applyAlignment="false" applyProtection="false"/>
    <xf numFmtId="164" fontId="4" fillId="2" borderId="0" applyFont="true" applyBorder="false" applyAlignment="false" applyProtection="false"/>
    <xf numFmtId="164" fontId="5" fillId="3" borderId="0" applyFont="true" applyBorder="false" applyAlignment="false" applyProtection="false"/>
    <xf numFmtId="164" fontId="4" fillId="3" borderId="0" applyFont="true" applyBorder="false" applyAlignment="false" applyProtection="false"/>
    <xf numFmtId="164" fontId="5" fillId="4" borderId="0" applyFont="true" applyBorder="false" applyAlignment="false" applyProtection="false"/>
    <xf numFmtId="164" fontId="4" fillId="4" borderId="0" applyFont="true" applyBorder="false" applyAlignment="false" applyProtection="false"/>
    <xf numFmtId="164" fontId="5" fillId="5" borderId="0" applyFont="true" applyBorder="false" applyAlignment="false" applyProtection="false"/>
    <xf numFmtId="164" fontId="4" fillId="5" borderId="0" applyFont="true" applyBorder="false" applyAlignment="false" applyProtection="false"/>
    <xf numFmtId="164" fontId="5" fillId="6" borderId="0" applyFont="true" applyBorder="false" applyAlignment="false" applyProtection="false"/>
    <xf numFmtId="164" fontId="4" fillId="6" borderId="0" applyFont="true" applyBorder="false" applyAlignment="false" applyProtection="false"/>
    <xf numFmtId="164" fontId="5" fillId="7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1" borderId="0" applyFont="true" applyBorder="false" applyAlignment="false" applyProtection="false"/>
    <xf numFmtId="164" fontId="5" fillId="8" borderId="0" applyFont="true" applyBorder="false" applyAlignment="false" applyProtection="false"/>
    <xf numFmtId="164" fontId="4" fillId="8" borderId="0" applyFont="true" applyBorder="false" applyAlignment="false" applyProtection="false"/>
    <xf numFmtId="164" fontId="5" fillId="9" borderId="0" applyFont="true" applyBorder="false" applyAlignment="false" applyProtection="false"/>
    <xf numFmtId="164" fontId="4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5" borderId="0" applyFont="true" applyBorder="false" applyAlignment="false" applyProtection="false"/>
    <xf numFmtId="164" fontId="4" fillId="5" borderId="0" applyFont="true" applyBorder="false" applyAlignment="false" applyProtection="false"/>
    <xf numFmtId="164" fontId="5" fillId="8" borderId="0" applyFont="true" applyBorder="false" applyAlignment="false" applyProtection="false"/>
    <xf numFmtId="164" fontId="4" fillId="8" borderId="0" applyFont="true" applyBorder="false" applyAlignment="false" applyProtection="false"/>
    <xf numFmtId="164" fontId="5" fillId="11" borderId="0" applyFont="true" applyBorder="false" applyAlignment="false" applyProtection="false"/>
    <xf numFmtId="164" fontId="4" fillId="11" borderId="0" applyFont="true" applyBorder="false" applyAlignment="false" applyProtection="false"/>
    <xf numFmtId="164" fontId="6" fillId="12" borderId="0" applyFont="true" applyBorder="false" applyAlignment="false" applyProtection="false"/>
    <xf numFmtId="164" fontId="6" fillId="9" borderId="0" applyFont="true" applyBorder="false" applyAlignment="false" applyProtection="false"/>
    <xf numFmtId="164" fontId="6" fillId="10" borderId="0" applyFont="true" applyBorder="false" applyAlignment="false" applyProtection="false"/>
    <xf numFmtId="164" fontId="6" fillId="13" borderId="0" applyFont="true" applyBorder="false" applyAlignment="false" applyProtection="false"/>
    <xf numFmtId="164" fontId="6" fillId="14" borderId="0" applyFont="true" applyBorder="false" applyAlignment="false" applyProtection="false"/>
    <xf numFmtId="164" fontId="6" fillId="15" borderId="0" applyFont="true" applyBorder="false" applyAlignment="false" applyProtection="false"/>
    <xf numFmtId="164" fontId="7" fillId="12" borderId="0" applyFont="true" applyBorder="false" applyAlignment="false" applyProtection="false"/>
    <xf numFmtId="164" fontId="6" fillId="12" borderId="0" applyFont="true" applyBorder="false" applyAlignment="false" applyProtection="false"/>
    <xf numFmtId="164" fontId="7" fillId="9" borderId="0" applyFont="true" applyBorder="false" applyAlignment="false" applyProtection="false"/>
    <xf numFmtId="164" fontId="6" fillId="9" borderId="0" applyFont="true" applyBorder="false" applyAlignment="false" applyProtection="false"/>
    <xf numFmtId="164" fontId="7" fillId="10" borderId="0" applyFont="true" applyBorder="false" applyAlignment="false" applyProtection="false"/>
    <xf numFmtId="164" fontId="6" fillId="10" borderId="0" applyFont="true" applyBorder="false" applyAlignment="false" applyProtection="false"/>
    <xf numFmtId="164" fontId="7" fillId="13" borderId="0" applyFont="true" applyBorder="false" applyAlignment="false" applyProtection="false"/>
    <xf numFmtId="164" fontId="6" fillId="13" borderId="0" applyFont="true" applyBorder="false" applyAlignment="false" applyProtection="false"/>
    <xf numFmtId="164" fontId="7" fillId="14" borderId="0" applyFont="true" applyBorder="false" applyAlignment="false" applyProtection="false"/>
    <xf numFmtId="164" fontId="6" fillId="14" borderId="0" applyFont="true" applyBorder="false" applyAlignment="false" applyProtection="false"/>
    <xf numFmtId="164" fontId="7" fillId="15" borderId="0" applyFont="true" applyBorder="false" applyAlignment="false" applyProtection="false"/>
    <xf numFmtId="164" fontId="6" fillId="15" borderId="0" applyFont="true" applyBorder="false" applyAlignment="false" applyProtection="false"/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6" borderId="0" applyFont="true" applyBorder="false" applyAlignment="false" applyProtection="false"/>
    <xf numFmtId="164" fontId="6" fillId="17" borderId="0" applyFont="true" applyBorder="false" applyAlignment="false" applyProtection="false"/>
    <xf numFmtId="164" fontId="6" fillId="18" borderId="0" applyFont="true" applyBorder="false" applyAlignment="false" applyProtection="false"/>
    <xf numFmtId="164" fontId="6" fillId="13" borderId="0" applyFont="true" applyBorder="false" applyAlignment="false" applyProtection="false"/>
    <xf numFmtId="164" fontId="6" fillId="14" borderId="0" applyFont="true" applyBorder="false" applyAlignment="false" applyProtection="false"/>
    <xf numFmtId="164" fontId="6" fillId="19" borderId="0" applyFont="true" applyBorder="false" applyAlignment="false" applyProtection="false"/>
    <xf numFmtId="164" fontId="8" fillId="3" borderId="0" applyFont="true" applyBorder="false" applyAlignment="false" applyProtection="false"/>
    <xf numFmtId="164" fontId="9" fillId="20" borderId="1" applyFont="true" applyBorder="true" applyAlignment="false" applyProtection="false"/>
    <xf numFmtId="164" fontId="10" fillId="21" borderId="2" applyFont="true" applyBorder="true" applyAlignment="false" applyProtection="false"/>
    <xf numFmtId="165" fontId="11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1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1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1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1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1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1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1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1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1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1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1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1" fillId="0" borderId="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0" borderId="0" applyFont="true" applyBorder="false" applyAlignment="false" applyProtection="false"/>
    <xf numFmtId="165" fontId="12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2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2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2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2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2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2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2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2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2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2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2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2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2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2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2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2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3" fillId="0" borderId="0" applyFont="true" applyBorder="false" applyAlignment="false" applyProtection="false"/>
    <xf numFmtId="167" fontId="14" fillId="0" borderId="0" applyFont="true" applyBorder="true" applyAlignment="false" applyProtection="true">
      <protection locked="true" hidden="false"/>
    </xf>
    <xf numFmtId="164" fontId="15" fillId="4" borderId="0" applyFont="true" applyBorder="false" applyAlignment="false" applyProtection="false"/>
    <xf numFmtId="164" fontId="16" fillId="0" borderId="4" applyFont="true" applyBorder="true" applyAlignment="false" applyProtection="false"/>
    <xf numFmtId="164" fontId="17" fillId="0" borderId="5" applyFont="true" applyBorder="true" applyAlignment="false" applyProtection="false"/>
    <xf numFmtId="164" fontId="18" fillId="0" borderId="6" applyFont="true" applyBorder="true" applyAlignment="false" applyProtection="false"/>
    <xf numFmtId="164" fontId="18" fillId="0" borderId="0" applyFont="true" applyBorder="false" applyAlignment="false" applyProtection="false"/>
    <xf numFmtId="164" fontId="19" fillId="0" borderId="0" applyFont="true" applyBorder="false" applyAlignment="false" applyProtection="false"/>
    <xf numFmtId="164" fontId="20" fillId="7" borderId="1" applyFont="true" applyBorder="true" applyAlignment="false" applyProtection="false"/>
    <xf numFmtId="164" fontId="0" fillId="0" borderId="0" applyFont="true" applyBorder="true" applyAlignment="false" applyProtection="true">
      <protection locked="false" hidden="false"/>
    </xf>
    <xf numFmtId="164" fontId="0" fillId="0" borderId="0" applyFont="true" applyBorder="true" applyAlignment="false" applyProtection="true">
      <protection locked="true" hidden="false"/>
    </xf>
    <xf numFmtId="164" fontId="0" fillId="0" borderId="0" applyFont="true" applyBorder="true" applyAlignment="false" applyProtection="true">
      <protection locked="true" hidden="false"/>
    </xf>
    <xf numFmtId="164" fontId="0" fillId="0" borderId="0" applyFont="true" applyBorder="true" applyAlignment="false" applyProtection="true">
      <protection locked="false" hidden="false"/>
    </xf>
    <xf numFmtId="164" fontId="0" fillId="0" borderId="0" applyFont="true" applyBorder="true" applyAlignment="false" applyProtection="true">
      <protection locked="true" hidden="false"/>
    </xf>
    <xf numFmtId="164" fontId="0" fillId="0" borderId="0" applyFont="true" applyBorder="true" applyAlignment="false" applyProtection="true">
      <protection locked="false" hidden="false"/>
    </xf>
    <xf numFmtId="164" fontId="0" fillId="0" borderId="0" applyFont="true" applyBorder="true" applyAlignment="false" applyProtection="true">
      <protection locked="true" hidden="false"/>
    </xf>
    <xf numFmtId="164" fontId="0" fillId="0" borderId="0" applyFont="true" applyBorder="true" applyAlignment="false" applyProtection="true">
      <protection locked="false" hidden="false"/>
    </xf>
    <xf numFmtId="164" fontId="0" fillId="0" borderId="0" applyFont="true" applyBorder="true" applyAlignment="false" applyProtection="true">
      <protection locked="false" hidden="false"/>
    </xf>
    <xf numFmtId="164" fontId="0" fillId="0" borderId="0" applyFont="true" applyBorder="true" applyAlignment="false" applyProtection="true">
      <protection locked="false" hidden="false"/>
    </xf>
    <xf numFmtId="164" fontId="0" fillId="0" borderId="0" applyFont="true" applyBorder="true" applyAlignment="false" applyProtection="true">
      <protection locked="false" hidden="false"/>
    </xf>
    <xf numFmtId="164" fontId="0" fillId="0" borderId="0" applyFont="true" applyBorder="true" applyAlignment="false" applyProtection="true">
      <protection locked="false" hidden="false"/>
    </xf>
    <xf numFmtId="164" fontId="0" fillId="0" borderId="0" applyFont="true" applyBorder="true" applyAlignment="false" applyProtection="true">
      <protection locked="false" hidden="false"/>
    </xf>
    <xf numFmtId="164" fontId="0" fillId="0" borderId="0" applyFont="true" applyBorder="true" applyAlignment="false" applyProtection="true">
      <protection locked="false" hidden="false"/>
    </xf>
    <xf numFmtId="164" fontId="0" fillId="0" borderId="0" applyFont="true" applyBorder="true" applyAlignment="false" applyProtection="true">
      <protection locked="false" hidden="false"/>
    </xf>
    <xf numFmtId="164" fontId="0" fillId="0" borderId="0" applyFont="true" applyBorder="true" applyAlignment="false" applyProtection="true">
      <protection locked="false" hidden="false"/>
    </xf>
    <xf numFmtId="164" fontId="0" fillId="0" borderId="0" applyFont="true" applyBorder="true" applyAlignment="false" applyProtection="true">
      <protection locked="false" hidden="false"/>
    </xf>
    <xf numFmtId="164" fontId="0" fillId="0" borderId="0" applyFont="true" applyBorder="true" applyAlignment="false" applyProtection="true">
      <protection locked="false" hidden="false"/>
    </xf>
    <xf numFmtId="164" fontId="0" fillId="0" borderId="0" applyFont="true" applyBorder="true" applyAlignment="false" applyProtection="true">
      <protection locked="false" hidden="false"/>
    </xf>
    <xf numFmtId="164" fontId="0" fillId="0" borderId="0" applyFont="true" applyBorder="true" applyAlignment="false" applyProtection="true">
      <protection locked="false" hidden="false"/>
    </xf>
    <xf numFmtId="165" fontId="21" fillId="22" borderId="7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21" fillId="22" borderId="7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21" fillId="22" borderId="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21" fillId="22" borderId="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22" fillId="22" borderId="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23" fillId="22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23" fillId="22" borderId="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4" fillId="22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24" fillId="22" borderId="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23" fillId="22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23" fillId="22" borderId="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25" fillId="22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11" fillId="22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1" fillId="22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1" fillId="22" borderId="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2" fillId="22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22" fillId="22" borderId="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1" fillId="22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11" fillId="22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11" fillId="22" borderId="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22" fillId="22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11" fillId="22" borderId="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11" fillId="22" borderId="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6" fillId="22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26" fillId="22" borderId="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7" fillId="22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27" fillId="22" borderId="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26" fillId="22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26" fillId="22" borderId="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28" fillId="22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29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29" fillId="0" borderId="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30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30" fillId="0" borderId="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29" fillId="0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29" fillId="0" borderId="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30" fillId="0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31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31" fillId="0" borderId="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32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32" fillId="0" borderId="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31" fillId="0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31" fillId="0" borderId="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29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30" fillId="0" borderId="3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8" fontId="29" fillId="0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33" fillId="0" borderId="8" applyFont="true" applyBorder="true" applyAlignment="false" applyProtection="false"/>
    <xf numFmtId="164" fontId="34" fillId="23" borderId="0" applyFont="true" applyBorder="false" applyAlignment="false" applyProtection="false"/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false" applyProtection="true">
      <protection locked="false" hidden="false"/>
    </xf>
    <xf numFmtId="164" fontId="0" fillId="24" borderId="9" applyFont="true" applyBorder="true" applyAlignment="false" applyProtection="false"/>
    <xf numFmtId="168" fontId="35" fillId="7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35" fillId="6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35" fillId="20" borderId="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36" fillId="20" borderId="10" applyFont="true" applyBorder="true" applyAlignment="false" applyProtection="false"/>
    <xf numFmtId="165" fontId="11" fillId="0" borderId="3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11" fillId="0" borderId="3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37" fillId="0" borderId="0" applyFont="true" applyBorder="false" applyAlignment="false" applyProtection="false"/>
    <xf numFmtId="164" fontId="38" fillId="0" borderId="11" applyFont="true" applyBorder="true" applyAlignment="false" applyProtection="false"/>
    <xf numFmtId="164" fontId="39" fillId="0" borderId="0" applyFont="true" applyBorder="false" applyAlignment="false" applyProtection="false"/>
    <xf numFmtId="164" fontId="7" fillId="16" borderId="0" applyFont="true" applyBorder="false" applyAlignment="false" applyProtection="false"/>
    <xf numFmtId="164" fontId="6" fillId="16" borderId="0" applyFont="true" applyBorder="false" applyAlignment="false" applyProtection="false"/>
    <xf numFmtId="164" fontId="7" fillId="17" borderId="0" applyFont="true" applyBorder="false" applyAlignment="false" applyProtection="false"/>
    <xf numFmtId="164" fontId="6" fillId="17" borderId="0" applyFont="true" applyBorder="false" applyAlignment="false" applyProtection="false"/>
    <xf numFmtId="164" fontId="7" fillId="18" borderId="0" applyFont="true" applyBorder="false" applyAlignment="false" applyProtection="false"/>
    <xf numFmtId="164" fontId="6" fillId="18" borderId="0" applyFont="true" applyBorder="false" applyAlignment="false" applyProtection="false"/>
    <xf numFmtId="164" fontId="7" fillId="13" borderId="0" applyFont="true" applyBorder="false" applyAlignment="false" applyProtection="false"/>
    <xf numFmtId="164" fontId="6" fillId="13" borderId="0" applyFont="true" applyBorder="false" applyAlignment="false" applyProtection="false"/>
    <xf numFmtId="164" fontId="7" fillId="14" borderId="0" applyFont="true" applyBorder="false" applyAlignment="false" applyProtection="false"/>
    <xf numFmtId="164" fontId="6" fillId="14" borderId="0" applyFont="true" applyBorder="false" applyAlignment="false" applyProtection="false"/>
    <xf numFmtId="164" fontId="7" fillId="19" borderId="0" applyFont="true" applyBorder="false" applyAlignment="false" applyProtection="false"/>
    <xf numFmtId="164" fontId="6" fillId="19" borderId="0" applyFont="true" applyBorder="false" applyAlignment="false" applyProtection="false"/>
    <xf numFmtId="164" fontId="40" fillId="7" borderId="1" applyFont="true" applyBorder="true" applyAlignment="false" applyProtection="false"/>
    <xf numFmtId="164" fontId="20" fillId="7" borderId="1" applyFont="true" applyBorder="true" applyAlignment="false" applyProtection="false"/>
    <xf numFmtId="164" fontId="41" fillId="20" borderId="10" applyFont="true" applyBorder="true" applyAlignment="false" applyProtection="false"/>
    <xf numFmtId="164" fontId="36" fillId="20" borderId="10" applyFont="true" applyBorder="true" applyAlignment="false" applyProtection="false"/>
    <xf numFmtId="164" fontId="42" fillId="20" borderId="1" applyFont="true" applyBorder="true" applyAlignment="false" applyProtection="false"/>
    <xf numFmtId="164" fontId="9" fillId="20" borderId="1" applyFont="true" applyBorder="true" applyAlignment="false" applyProtection="false"/>
    <xf numFmtId="169" fontId="0" fillId="0" borderId="0" applyFont="true" applyBorder="false" applyAlignment="false" applyProtection="false"/>
    <xf numFmtId="164" fontId="43" fillId="0" borderId="4" applyFont="true" applyBorder="true" applyAlignment="false" applyProtection="false"/>
    <xf numFmtId="164" fontId="16" fillId="0" borderId="4" applyFont="true" applyBorder="true" applyAlignment="false" applyProtection="false"/>
    <xf numFmtId="164" fontId="44" fillId="0" borderId="5" applyFont="true" applyBorder="true" applyAlignment="false" applyProtection="false"/>
    <xf numFmtId="164" fontId="17" fillId="0" borderId="5" applyFont="true" applyBorder="true" applyAlignment="false" applyProtection="false"/>
    <xf numFmtId="164" fontId="45" fillId="0" borderId="6" applyFont="true" applyBorder="true" applyAlignment="false" applyProtection="false"/>
    <xf numFmtId="164" fontId="18" fillId="0" borderId="6" applyFont="true" applyBorder="true" applyAlignment="false" applyProtection="false"/>
    <xf numFmtId="164" fontId="45" fillId="0" borderId="0" applyFont="true" applyBorder="false" applyAlignment="false" applyProtection="false"/>
    <xf numFmtId="164" fontId="18" fillId="0" borderId="0" applyFont="true" applyBorder="false" applyAlignment="false" applyProtection="false"/>
    <xf numFmtId="164" fontId="46" fillId="0" borderId="11" applyFont="true" applyBorder="true" applyAlignment="false" applyProtection="false"/>
    <xf numFmtId="164" fontId="38" fillId="0" borderId="11" applyFont="true" applyBorder="true" applyAlignment="false" applyProtection="false"/>
    <xf numFmtId="164" fontId="47" fillId="21" borderId="2" applyFont="true" applyBorder="true" applyAlignment="false" applyProtection="false"/>
    <xf numFmtId="164" fontId="10" fillId="21" borderId="2" applyFont="true" applyBorder="true" applyAlignment="false" applyProtection="false"/>
    <xf numFmtId="164" fontId="37" fillId="0" borderId="0" applyFont="true" applyBorder="false" applyAlignment="false" applyProtection="false"/>
    <xf numFmtId="164" fontId="37" fillId="0" borderId="0" applyFont="true" applyBorder="false" applyAlignment="false" applyProtection="false"/>
    <xf numFmtId="164" fontId="48" fillId="23" borderId="0" applyFont="true" applyBorder="false" applyAlignment="false" applyProtection="false"/>
    <xf numFmtId="164" fontId="34" fillId="23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1" fillId="3" borderId="0" applyFont="true" applyBorder="false" applyAlignment="false" applyProtection="false"/>
    <xf numFmtId="164" fontId="8" fillId="3" borderId="0" applyFont="true" applyBorder="false" applyAlignment="false" applyProtection="false"/>
    <xf numFmtId="164" fontId="52" fillId="0" borderId="0" applyFont="true" applyBorder="false" applyAlignment="false" applyProtection="false"/>
    <xf numFmtId="164" fontId="13" fillId="0" borderId="0" applyFont="true" applyBorder="false" applyAlignment="false" applyProtection="false"/>
    <xf numFmtId="164" fontId="0" fillId="24" borderId="9" applyFont="true" applyBorder="true" applyAlignment="false" applyProtection="false"/>
    <xf numFmtId="164" fontId="0" fillId="24" borderId="9" applyFont="true" applyBorder="tru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164" fontId="53" fillId="0" borderId="8" applyFont="true" applyBorder="true" applyAlignment="false" applyProtection="false"/>
    <xf numFmtId="164" fontId="33" fillId="0" borderId="8" applyFont="true" applyBorder="true" applyAlignment="false" applyProtection="false"/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4" fillId="0" borderId="0" applyFont="true" applyBorder="false" applyAlignment="false" applyProtection="false"/>
    <xf numFmtId="164" fontId="39" fillId="0" borderId="0" applyFont="true" applyBorder="false" applyAlignment="false" applyProtection="false"/>
    <xf numFmtId="171" fontId="0" fillId="0" borderId="0" applyFont="true" applyBorder="false" applyAlignment="false" applyProtection="false"/>
    <xf numFmtId="172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4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3" fontId="0" fillId="0" borderId="0" applyFont="true" applyBorder="false" applyAlignment="false" applyProtection="false"/>
    <xf numFmtId="175" fontId="0" fillId="0" borderId="0" applyFont="true" applyBorder="false" applyAlignment="false" applyProtection="false"/>
    <xf numFmtId="175" fontId="0" fillId="0" borderId="0" applyFont="true" applyBorder="false" applyAlignment="false" applyProtection="false"/>
    <xf numFmtId="176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77" fontId="0" fillId="0" borderId="0" applyFont="true" applyBorder="false" applyAlignment="false" applyProtection="false"/>
    <xf numFmtId="166" fontId="0" fillId="0" borderId="0" applyFont="true" applyBorder="false" applyAlignment="false" applyProtection="false"/>
    <xf numFmtId="164" fontId="55" fillId="4" borderId="0" applyFont="true" applyBorder="false" applyAlignment="false" applyProtection="false"/>
    <xf numFmtId="164" fontId="15" fillId="4" borderId="0" applyFont="true" applyBorder="false" applyAlignment="false" applyProtection="false"/>
    <xf numFmtId="167" fontId="56" fillId="0" border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14" fillId="0" border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8" fontId="57" fillId="0" borderId="0" applyFont="true" applyBorder="false" applyAlignment="true" applyProtection="true">
      <alignment horizontal="center" vertical="center" textRotation="0" wrapText="true" indent="0" shrinkToFit="false"/>
      <protection locked="false" hidden="false"/>
    </xf>
  </cellStyleXfs>
  <cellXfs count="3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9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9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9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9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9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9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9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9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9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9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9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9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9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9" fillId="0" borderId="3" xfId="2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9" fillId="4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9" fillId="6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9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2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2" fillId="0" borderId="17" xfId="201" applyFont="true" applyBorder="true" applyAlignment="true" applyProtection="false">
      <alignment horizontal="left" vertical="center" textRotation="0" wrapText="true" indent="0" shrinkToFit="false"/>
      <protection locked="false" hidden="false"/>
    </xf>
    <xf numFmtId="164" fontId="62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2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62" fillId="0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9" fillId="0" borderId="3" xfId="201" applyFont="true" applyBorder="true" applyAlignment="true" applyProtection="false">
      <alignment horizontal="left" vertical="center" textRotation="0" wrapText="true" indent="0" shrinkToFit="false"/>
      <protection locked="false" hidden="false"/>
    </xf>
    <xf numFmtId="171" fontId="59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59" fillId="0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2" fillId="0" borderId="3" xfId="201" applyFont="true" applyBorder="true" applyAlignment="true" applyProtection="false">
      <alignment horizontal="left" vertical="center" textRotation="0" wrapText="true" indent="0" shrinkToFit="false"/>
      <protection locked="false" hidden="false"/>
    </xf>
    <xf numFmtId="164" fontId="6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2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9" fillId="0" borderId="3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62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2" fillId="0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1" fontId="6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0" fontId="62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2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2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62" fillId="7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2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2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2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2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9" fillId="0" borderId="17" xfId="26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9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9" fillId="0" borderId="3" xfId="26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59" fillId="23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59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2" fillId="0" borderId="3" xfId="26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5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2" fillId="0" borderId="3" xfId="2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9" fillId="0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2" fillId="0" borderId="17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9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2" fillId="0" borderId="1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2" fillId="0" borderId="1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2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62" fillId="6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9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9" fillId="0" borderId="19" xfId="26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9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59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59" fillId="0" borderId="1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2" fillId="0" borderId="20" xfId="25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9" fillId="0" borderId="17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80" fontId="59" fillId="4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5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0" fontId="59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59" fillId="22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80" fontId="59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9" fillId="0" borderId="1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80" fontId="59" fillId="4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9" fillId="0" borderId="19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9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0" fontId="59" fillId="4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0" fontId="59" fillId="22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59" fillId="22" borderId="1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1" fontId="59" fillId="2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6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2" fillId="2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2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2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6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9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5" fillId="0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1" fontId="59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2" fillId="2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8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6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1" fontId="67" fillId="0" borderId="3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68" fillId="2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1" fontId="68" fillId="0" borderId="3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82" fontId="5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1" fontId="67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0" fontId="6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8" fillId="0" borderId="3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82" fontId="6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80" fontId="67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7" fillId="7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7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67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67" fillId="2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8" fillId="0" borderId="0" xfId="26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8" fillId="0" borderId="0" xfId="2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7" fillId="0" borderId="0" xfId="2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3" fillId="0" borderId="0" xfId="2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8" fillId="0" borderId="3" xfId="2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8" fillId="0" borderId="3" xfId="26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8" fillId="0" borderId="0" xfId="26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7" fillId="0" borderId="3" xfId="26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3" fillId="0" borderId="0" xfId="26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8" fillId="0" borderId="3" xfId="26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68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8" fillId="0" borderId="3" xfId="26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8" fillId="0" borderId="3" xfId="264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8" fillId="0" borderId="0" xfId="264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3" fillId="0" borderId="0" xfId="264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81" fontId="63" fillId="0" borderId="0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81" fontId="58" fillId="0" borderId="0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7" fillId="0" borderId="3" xfId="2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8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8" fillId="0" borderId="15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58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7" fillId="7" borderId="12" xfId="26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7" fillId="0" borderId="13" xfId="26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7" fillId="0" borderId="14" xfId="26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7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7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9" fillId="0" borderId="0" xfId="26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7" fillId="0" borderId="3" xfId="26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3" fillId="0" borderId="0" xfId="26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7" fillId="0" borderId="15" xfId="26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7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67" fillId="6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7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1" fontId="67" fillId="0" borderId="15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1" fontId="68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1" fontId="68" fillId="0" borderId="14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1" fontId="67" fillId="6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67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1" fontId="67" fillId="0" borderId="17" xfId="19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83" fontId="67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7" fillId="7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8" fillId="0" borderId="3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7" fillId="0" borderId="0" xfId="25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8" fillId="0" borderId="3" xfId="25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8" fillId="0" borderId="3" xfId="25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7" fillId="0" borderId="3" xfId="256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9" fontId="68" fillId="23" borderId="3" xfId="25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8" fillId="0" borderId="3" xfId="25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8" fillId="0" borderId="3" xfId="256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8" fillId="0" borderId="3" xfId="25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68" fillId="0" borderId="3" xfId="25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8" fillId="0" borderId="3" xfId="256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8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4" fontId="67" fillId="23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84" fontId="67" fillId="2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4" fontId="67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85" fontId="67" fillId="0" borderId="3" xfId="1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84" fontId="67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84" fontId="6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4" fontId="68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85" fontId="68" fillId="0" borderId="3" xfId="1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84" fontId="68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84" fontId="68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84" fontId="6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7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84" fontId="67" fillId="23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8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85" fontId="67" fillId="23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85" fontId="67" fillId="2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5" fontId="68" fillId="23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85" fontId="68" fillId="2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8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1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85" fontId="71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84" fontId="71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85" fontId="71" fillId="0" borderId="3" xfId="19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86" fontId="6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6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8" fillId="0" borderId="0" xfId="0" applyFont="true" applyBorder="true" applyAlignment="true" applyProtection="false">
      <alignment horizontal="justify" vertical="center" textRotation="0" wrapText="true" indent="0" shrinkToFit="true"/>
      <protection locked="true" hidden="false"/>
    </xf>
    <xf numFmtId="164" fontId="68" fillId="0" borderId="0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64" fontId="6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8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4" fontId="68" fillId="2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5" fontId="6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5" fontId="6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7" fontId="6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6" fontId="6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6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6" fontId="6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3" fillId="0" borderId="2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8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58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3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3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3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3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4" fontId="5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5" fontId="5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3" fillId="0" borderId="3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84" fontId="63" fillId="2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8" fillId="0" borderId="0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86" fontId="5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6" fontId="58" fillId="0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81" fontId="63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81" fontId="6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6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6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9" fontId="6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86" fontId="73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5" fontId="73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8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8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9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8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88" fontId="5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6" fontId="58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86" fontId="5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8" fillId="0" borderId="3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79" fontId="58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3" fillId="0" borderId="3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84" fontId="6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63" fillId="0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8" fillId="0" borderId="3" xfId="0" applyFont="true" applyBorder="true" applyAlignment="true" applyProtection="false">
      <alignment horizontal="left" vertical="center" textRotation="0" wrapText="true" indent="0" shrinkToFit="true"/>
      <protection locked="true" hidden="false"/>
    </xf>
    <xf numFmtId="179" fontId="58" fillId="2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5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3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81" fontId="63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4" fontId="58" fillId="2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6" fontId="5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3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86" fontId="63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86" fontId="6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35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20% - Accent1" xfId="20" builtinId="53" customBuiltin="true"/>
    <cellStyle name="20% - Accent2" xfId="21" builtinId="53" customBuiltin="true"/>
    <cellStyle name="20% - Accent3" xfId="22" builtinId="53" customBuiltin="true"/>
    <cellStyle name="20% - Accent4" xfId="23" builtinId="53" customBuiltin="true"/>
    <cellStyle name="20% - Accent5" xfId="24" builtinId="53" customBuiltin="true"/>
    <cellStyle name="20% - Accent6" xfId="25" builtinId="53" customBuiltin="true"/>
    <cellStyle name="20% - Акцент1 2" xfId="26" builtinId="53" customBuiltin="true"/>
    <cellStyle name="20% - Акцент1 3" xfId="27" builtinId="53" customBuiltin="true"/>
    <cellStyle name="20% - Акцент2 2" xfId="28" builtinId="53" customBuiltin="true"/>
    <cellStyle name="20% - Акцент2 3" xfId="29" builtinId="53" customBuiltin="true"/>
    <cellStyle name="20% - Акцент3 2" xfId="30" builtinId="53" customBuiltin="true"/>
    <cellStyle name="20% - Акцент3 3" xfId="31" builtinId="53" customBuiltin="true"/>
    <cellStyle name="20% - Акцент4 2" xfId="32" builtinId="53" customBuiltin="true"/>
    <cellStyle name="20% - Акцент4 3" xfId="33" builtinId="53" customBuiltin="true"/>
    <cellStyle name="20% - Акцент5 2" xfId="34" builtinId="53" customBuiltin="true"/>
    <cellStyle name="20% - Акцент5 3" xfId="35" builtinId="53" customBuiltin="true"/>
    <cellStyle name="20% - Акцент6 2" xfId="36" builtinId="53" customBuiltin="true"/>
    <cellStyle name="20% - Акцент6 3" xfId="37" builtinId="53" customBuiltin="true"/>
    <cellStyle name="40% - Accent1" xfId="38" builtinId="53" customBuiltin="true"/>
    <cellStyle name="40% - Accent2" xfId="39" builtinId="53" customBuiltin="true"/>
    <cellStyle name="40% - Accent3" xfId="40" builtinId="53" customBuiltin="true"/>
    <cellStyle name="40% - Accent4" xfId="41" builtinId="53" customBuiltin="true"/>
    <cellStyle name="40% - Accent5" xfId="42" builtinId="53" customBuiltin="true"/>
    <cellStyle name="40% - Accent6" xfId="43" builtinId="53" customBuiltin="true"/>
    <cellStyle name="40% - Акцент1 2" xfId="44" builtinId="53" customBuiltin="true"/>
    <cellStyle name="40% - Акцент1 3" xfId="45" builtinId="53" customBuiltin="true"/>
    <cellStyle name="40% - Акцент2 2" xfId="46" builtinId="53" customBuiltin="true"/>
    <cellStyle name="40% - Акцент2 3" xfId="47" builtinId="53" customBuiltin="true"/>
    <cellStyle name="40% - Акцент3 2" xfId="48" builtinId="53" customBuiltin="true"/>
    <cellStyle name="40% - Акцент3 3" xfId="49" builtinId="53" customBuiltin="true"/>
    <cellStyle name="40% - Акцент4 2" xfId="50" builtinId="53" customBuiltin="true"/>
    <cellStyle name="40% - Акцент4 3" xfId="51" builtinId="53" customBuiltin="true"/>
    <cellStyle name="40% - Акцент5 2" xfId="52" builtinId="53" customBuiltin="true"/>
    <cellStyle name="40% - Акцент5 3" xfId="53" builtinId="53" customBuiltin="true"/>
    <cellStyle name="40% - Акцент6 2" xfId="54" builtinId="53" customBuiltin="true"/>
    <cellStyle name="40% - Акцент6 3" xfId="55" builtinId="53" customBuiltin="true"/>
    <cellStyle name="60% - Accent1" xfId="56" builtinId="53" customBuiltin="true"/>
    <cellStyle name="60% - Accent2" xfId="57" builtinId="53" customBuiltin="true"/>
    <cellStyle name="60% - Accent3" xfId="58" builtinId="53" customBuiltin="true"/>
    <cellStyle name="60% - Accent4" xfId="59" builtinId="53" customBuiltin="true"/>
    <cellStyle name="60% - Accent5" xfId="60" builtinId="53" customBuiltin="true"/>
    <cellStyle name="60% - Accent6" xfId="61" builtinId="53" customBuiltin="true"/>
    <cellStyle name="60% - Акцент1 2" xfId="62" builtinId="53" customBuiltin="true"/>
    <cellStyle name="60% - Акцент1 3" xfId="63" builtinId="53" customBuiltin="true"/>
    <cellStyle name="60% - Акцент2 2" xfId="64" builtinId="53" customBuiltin="true"/>
    <cellStyle name="60% - Акцент2 3" xfId="65" builtinId="53" customBuiltin="true"/>
    <cellStyle name="60% - Акцент3 2" xfId="66" builtinId="53" customBuiltin="true"/>
    <cellStyle name="60% - Акцент3 3" xfId="67" builtinId="53" customBuiltin="true"/>
    <cellStyle name="60% - Акцент4 2" xfId="68" builtinId="53" customBuiltin="true"/>
    <cellStyle name="60% - Акцент4 3" xfId="69" builtinId="53" customBuiltin="true"/>
    <cellStyle name="60% - Акцент5 2" xfId="70" builtinId="53" customBuiltin="true"/>
    <cellStyle name="60% - Акцент5 3" xfId="71" builtinId="53" customBuiltin="true"/>
    <cellStyle name="60% - Акцент6 2" xfId="72" builtinId="53" customBuiltin="true"/>
    <cellStyle name="60% - Акцент6 3" xfId="73" builtinId="53" customBuiltin="true"/>
    <cellStyle name="_Fakt_2" xfId="74" builtinId="53" customBuiltin="true"/>
    <cellStyle name="_rozhufrovka 2009" xfId="75" builtinId="53" customBuiltin="true"/>
    <cellStyle name="_АТиСТ 5а МТР липень 2008" xfId="76" builtinId="53" customBuiltin="true"/>
    <cellStyle name="_ПРГК сводний_" xfId="77" builtinId="53" customBuiltin="true"/>
    <cellStyle name="_УТГ" xfId="78" builtinId="53" customBuiltin="true"/>
    <cellStyle name="_Феодосия 5а МТР липень 2008" xfId="79" builtinId="53" customBuiltin="true"/>
    <cellStyle name="_ХТГ довідка." xfId="80" builtinId="53" customBuiltin="true"/>
    <cellStyle name="_Шебелинка 5а МТР липень 2008" xfId="81" builtinId="53" customBuiltin="true"/>
    <cellStyle name="Accent1" xfId="82" builtinId="53" customBuiltin="true"/>
    <cellStyle name="Accent2" xfId="83" builtinId="53" customBuiltin="true"/>
    <cellStyle name="Accent3" xfId="84" builtinId="53" customBuiltin="true"/>
    <cellStyle name="Accent4" xfId="85" builtinId="53" customBuiltin="true"/>
    <cellStyle name="Accent5" xfId="86" builtinId="53" customBuiltin="true"/>
    <cellStyle name="Accent6" xfId="87" builtinId="53" customBuiltin="true"/>
    <cellStyle name="Bad" xfId="88" builtinId="53" customBuiltin="true"/>
    <cellStyle name="Calculation" xfId="89" builtinId="53" customBuiltin="true"/>
    <cellStyle name="Check Cell" xfId="90" builtinId="53" customBuiltin="true"/>
    <cellStyle name="Column-Header" xfId="91" builtinId="53" customBuiltin="true"/>
    <cellStyle name="Column-Header 2" xfId="92" builtinId="53" customBuiltin="true"/>
    <cellStyle name="Column-Header 3" xfId="93" builtinId="53" customBuiltin="true"/>
    <cellStyle name="Column-Header 4" xfId="94" builtinId="53" customBuiltin="true"/>
    <cellStyle name="Column-Header 5" xfId="95" builtinId="53" customBuiltin="true"/>
    <cellStyle name="Column-Header 6" xfId="96" builtinId="53" customBuiltin="true"/>
    <cellStyle name="Column-Header 7" xfId="97" builtinId="53" customBuiltin="true"/>
    <cellStyle name="Column-Header 7 2" xfId="98" builtinId="53" customBuiltin="true"/>
    <cellStyle name="Column-Header 8" xfId="99" builtinId="53" customBuiltin="true"/>
    <cellStyle name="Column-Header 8 2" xfId="100" builtinId="53" customBuiltin="true"/>
    <cellStyle name="Column-Header 9" xfId="101" builtinId="53" customBuiltin="true"/>
    <cellStyle name="Column-Header 9 2" xfId="102" builtinId="53" customBuiltin="true"/>
    <cellStyle name="Column-Header_Zvit rux-koshtiv 2010 Департамент " xfId="103" builtinId="53" customBuiltin="true"/>
    <cellStyle name="Comma_2005_03_15-Финансовый_БГ" xfId="104" builtinId="53" customBuiltin="true"/>
    <cellStyle name="Define-Column" xfId="105" builtinId="53" customBuiltin="true"/>
    <cellStyle name="Define-Column 10" xfId="106" builtinId="53" customBuiltin="true"/>
    <cellStyle name="Define-Column 2" xfId="107" builtinId="53" customBuiltin="true"/>
    <cellStyle name="Define-Column 3" xfId="108" builtinId="53" customBuiltin="true"/>
    <cellStyle name="Define-Column 4" xfId="109" builtinId="53" customBuiltin="true"/>
    <cellStyle name="Define-Column 5" xfId="110" builtinId="53" customBuiltin="true"/>
    <cellStyle name="Define-Column 6" xfId="111" builtinId="53" customBuiltin="true"/>
    <cellStyle name="Define-Column 7" xfId="112" builtinId="53" customBuiltin="true"/>
    <cellStyle name="Define-Column 7 2" xfId="113" builtinId="53" customBuiltin="true"/>
    <cellStyle name="Define-Column 7 3" xfId="114" builtinId="53" customBuiltin="true"/>
    <cellStyle name="Define-Column 8" xfId="115" builtinId="53" customBuiltin="true"/>
    <cellStyle name="Define-Column 8 2" xfId="116" builtinId="53" customBuiltin="true"/>
    <cellStyle name="Define-Column 8 3" xfId="117" builtinId="53" customBuiltin="true"/>
    <cellStyle name="Define-Column 9" xfId="118" builtinId="53" customBuiltin="true"/>
    <cellStyle name="Define-Column 9 2" xfId="119" builtinId="53" customBuiltin="true"/>
    <cellStyle name="Define-Column 9 3" xfId="120" builtinId="53" customBuiltin="true"/>
    <cellStyle name="Define-Column_Zvit rux-koshtiv 2010 Департамент " xfId="121" builtinId="53" customBuiltin="true"/>
    <cellStyle name="Explanatory Text" xfId="122" builtinId="53" customBuiltin="true"/>
    <cellStyle name="FS10" xfId="123" builtinId="53" customBuiltin="true"/>
    <cellStyle name="Good" xfId="124" builtinId="53" customBuiltin="true"/>
    <cellStyle name="Heading 1" xfId="125" builtinId="53" customBuiltin="true"/>
    <cellStyle name="Heading 2" xfId="126" builtinId="53" customBuiltin="true"/>
    <cellStyle name="Heading 3" xfId="127" builtinId="53" customBuiltin="true"/>
    <cellStyle name="Heading 4" xfId="128" builtinId="53" customBuiltin="true"/>
    <cellStyle name="Hyperlink 2" xfId="129" builtinId="53" customBuiltin="true"/>
    <cellStyle name="Input" xfId="130" builtinId="53" customBuiltin="true"/>
    <cellStyle name="Level0" xfId="131" builtinId="53" customBuiltin="true"/>
    <cellStyle name="Level0 10" xfId="132" builtinId="53" customBuiltin="true"/>
    <cellStyle name="Level0 2" xfId="133" builtinId="53" customBuiltin="true"/>
    <cellStyle name="Level0 2 2" xfId="134" builtinId="53" customBuiltin="true"/>
    <cellStyle name="Level0 3" xfId="135" builtinId="53" customBuiltin="true"/>
    <cellStyle name="Level0 3 2" xfId="136" builtinId="53" customBuiltin="true"/>
    <cellStyle name="Level0 4" xfId="137" builtinId="53" customBuiltin="true"/>
    <cellStyle name="Level0 4 2" xfId="138" builtinId="53" customBuiltin="true"/>
    <cellStyle name="Level0 5" xfId="139" builtinId="53" customBuiltin="true"/>
    <cellStyle name="Level0 6" xfId="140" builtinId="53" customBuiltin="true"/>
    <cellStyle name="Level0 7" xfId="141" builtinId="53" customBuiltin="true"/>
    <cellStyle name="Level0 7 2" xfId="142" builtinId="53" customBuiltin="true"/>
    <cellStyle name="Level0 7 3" xfId="143" builtinId="53" customBuiltin="true"/>
    <cellStyle name="Level0 8" xfId="144" builtinId="53" customBuiltin="true"/>
    <cellStyle name="Level0 8 2" xfId="145" builtinId="53" customBuiltin="true"/>
    <cellStyle name="Level0 8 3" xfId="146" builtinId="53" customBuiltin="true"/>
    <cellStyle name="Level0 9" xfId="147" builtinId="53" customBuiltin="true"/>
    <cellStyle name="Level0 9 2" xfId="148" builtinId="53" customBuiltin="true"/>
    <cellStyle name="Level0 9 3" xfId="149" builtinId="53" customBuiltin="true"/>
    <cellStyle name="Level0_Zvit rux-koshtiv 2010 Департамент " xfId="150" builtinId="53" customBuiltin="true"/>
    <cellStyle name="Level1" xfId="151" builtinId="53" customBuiltin="true"/>
    <cellStyle name="Level1 2" xfId="152" builtinId="53" customBuiltin="true"/>
    <cellStyle name="Level1-Numbers" xfId="153" builtinId="53" customBuiltin="true"/>
    <cellStyle name="Level1-Numbers 2" xfId="154" builtinId="53" customBuiltin="true"/>
    <cellStyle name="Level1-Numbers-Hide" xfId="155" builtinId="53" customBuiltin="true"/>
    <cellStyle name="Level2" xfId="156" builtinId="53" customBuiltin="true"/>
    <cellStyle name="Level2 2" xfId="157" builtinId="53" customBuiltin="true"/>
    <cellStyle name="Level2-Hide" xfId="158" builtinId="53" customBuiltin="true"/>
    <cellStyle name="Level2-Hide 2" xfId="159" builtinId="53" customBuiltin="true"/>
    <cellStyle name="Level2-Numbers" xfId="160" builtinId="53" customBuiltin="true"/>
    <cellStyle name="Level2-Numbers 2" xfId="161" builtinId="53" customBuiltin="true"/>
    <cellStyle name="Level2-Numbers-Hide" xfId="162" builtinId="53" customBuiltin="true"/>
    <cellStyle name="Level3" xfId="163" builtinId="53" customBuiltin="true"/>
    <cellStyle name="Level3 2" xfId="164" builtinId="53" customBuiltin="true"/>
    <cellStyle name="Level3 3" xfId="165" builtinId="53" customBuiltin="true"/>
    <cellStyle name="Level3-Hide" xfId="166" builtinId="53" customBuiltin="true"/>
    <cellStyle name="Level3-Hide 2" xfId="167" builtinId="53" customBuiltin="true"/>
    <cellStyle name="Level3-Numbers" xfId="168" builtinId="53" customBuiltin="true"/>
    <cellStyle name="Level3-Numbers 2" xfId="169" builtinId="53" customBuiltin="true"/>
    <cellStyle name="Level3-Numbers 3" xfId="170" builtinId="53" customBuiltin="true"/>
    <cellStyle name="Level3-Numbers-Hide" xfId="171" builtinId="53" customBuiltin="true"/>
    <cellStyle name="Level3-Numbers_План департамент_2010_1207" xfId="172" builtinId="53" customBuiltin="true"/>
    <cellStyle name="Level3_План департамент_2010_1207" xfId="173" builtinId="53" customBuiltin="true"/>
    <cellStyle name="Level4" xfId="174" builtinId="53" customBuiltin="true"/>
    <cellStyle name="Level4 2" xfId="175" builtinId="53" customBuiltin="true"/>
    <cellStyle name="Level4-Hide" xfId="176" builtinId="53" customBuiltin="true"/>
    <cellStyle name="Level4-Hide 2" xfId="177" builtinId="53" customBuiltin="true"/>
    <cellStyle name="Level4-Numbers" xfId="178" builtinId="53" customBuiltin="true"/>
    <cellStyle name="Level4-Numbers 2" xfId="179" builtinId="53" customBuiltin="true"/>
    <cellStyle name="Level4-Numbers-Hide" xfId="180" builtinId="53" customBuiltin="true"/>
    <cellStyle name="Level5" xfId="181" builtinId="53" customBuiltin="true"/>
    <cellStyle name="Level5 2" xfId="182" builtinId="53" customBuiltin="true"/>
    <cellStyle name="Level5-Hide" xfId="183" builtinId="53" customBuiltin="true"/>
    <cellStyle name="Level5-Hide 2" xfId="184" builtinId="53" customBuiltin="true"/>
    <cellStyle name="Level5-Numbers" xfId="185" builtinId="53" customBuiltin="true"/>
    <cellStyle name="Level5-Numbers 2" xfId="186" builtinId="53" customBuiltin="true"/>
    <cellStyle name="Level5-Numbers-Hide" xfId="187" builtinId="53" customBuiltin="true"/>
    <cellStyle name="Level6" xfId="188" builtinId="53" customBuiltin="true"/>
    <cellStyle name="Level6 2" xfId="189" builtinId="53" customBuiltin="true"/>
    <cellStyle name="Level6-Hide" xfId="190" builtinId="53" customBuiltin="true"/>
    <cellStyle name="Level6-Hide 2" xfId="191" builtinId="53" customBuiltin="true"/>
    <cellStyle name="Level6-Numbers" xfId="192" builtinId="53" customBuiltin="true"/>
    <cellStyle name="Level6-Numbers 2" xfId="193" builtinId="53" customBuiltin="true"/>
    <cellStyle name="Level7" xfId="194" builtinId="53" customBuiltin="true"/>
    <cellStyle name="Level7-Hide" xfId="195" builtinId="53" customBuiltin="true"/>
    <cellStyle name="Level7-Numbers" xfId="196" builtinId="53" customBuiltin="true"/>
    <cellStyle name="Linked Cell" xfId="197" builtinId="53" customBuiltin="true"/>
    <cellStyle name="Neutral" xfId="198" builtinId="53" customBuiltin="true"/>
    <cellStyle name="Normal 2" xfId="199" builtinId="53" customBuiltin="true"/>
    <cellStyle name="Normal_2005_03_15-Финансовый_БГ" xfId="200" builtinId="53" customBuiltin="true"/>
    <cellStyle name="Normal_GSE DCF_Model_31_07_09 final" xfId="201" builtinId="53" customBuiltin="true"/>
    <cellStyle name="Note" xfId="202" builtinId="53" customBuiltin="true"/>
    <cellStyle name="Number-Cells" xfId="203" builtinId="53" customBuiltin="true"/>
    <cellStyle name="Number-Cells-Column2" xfId="204" builtinId="53" customBuiltin="true"/>
    <cellStyle name="Number-Cells-Column5" xfId="205" builtinId="53" customBuiltin="true"/>
    <cellStyle name="Output" xfId="206" builtinId="53" customBuiltin="true"/>
    <cellStyle name="Row-Header" xfId="207" builtinId="53" customBuiltin="true"/>
    <cellStyle name="Row-Header 2" xfId="208" builtinId="53" customBuiltin="true"/>
    <cellStyle name="Title" xfId="209" builtinId="53" customBuiltin="true"/>
    <cellStyle name="Total" xfId="210" builtinId="53" customBuiltin="true"/>
    <cellStyle name="Warning Text" xfId="211" builtinId="53" customBuiltin="true"/>
    <cellStyle name="Акцент1 2" xfId="212" builtinId="53" customBuiltin="true"/>
    <cellStyle name="Акцент1 3" xfId="213" builtinId="53" customBuiltin="true"/>
    <cellStyle name="Акцент2 2" xfId="214" builtinId="53" customBuiltin="true"/>
    <cellStyle name="Акцент2 3" xfId="215" builtinId="53" customBuiltin="true"/>
    <cellStyle name="Акцент3 2" xfId="216" builtinId="53" customBuiltin="true"/>
    <cellStyle name="Акцент3 3" xfId="217" builtinId="53" customBuiltin="true"/>
    <cellStyle name="Акцент4 2" xfId="218" builtinId="53" customBuiltin="true"/>
    <cellStyle name="Акцент4 3" xfId="219" builtinId="53" customBuiltin="true"/>
    <cellStyle name="Акцент5 2" xfId="220" builtinId="53" customBuiltin="true"/>
    <cellStyle name="Акцент5 3" xfId="221" builtinId="53" customBuiltin="true"/>
    <cellStyle name="Акцент6 2" xfId="222" builtinId="53" customBuiltin="true"/>
    <cellStyle name="Акцент6 3" xfId="223" builtinId="53" customBuiltin="true"/>
    <cellStyle name="Ввод  2" xfId="224" builtinId="53" customBuiltin="true"/>
    <cellStyle name="Ввод  3" xfId="225" builtinId="53" customBuiltin="true"/>
    <cellStyle name="Вывод 2" xfId="226" builtinId="53" customBuiltin="true"/>
    <cellStyle name="Вывод 3" xfId="227" builtinId="53" customBuiltin="true"/>
    <cellStyle name="Вычисление 2" xfId="228" builtinId="53" customBuiltin="true"/>
    <cellStyle name="Вычисление 3" xfId="229" builtinId="53" customBuiltin="true"/>
    <cellStyle name="Денежный 2" xfId="230" builtinId="53" customBuiltin="true"/>
    <cellStyle name="Заголовок 1 2" xfId="231" builtinId="53" customBuiltin="true"/>
    <cellStyle name="Заголовок 1 3" xfId="232" builtinId="53" customBuiltin="true"/>
    <cellStyle name="Заголовок 2 2" xfId="233" builtinId="53" customBuiltin="true"/>
    <cellStyle name="Заголовок 2 3" xfId="234" builtinId="53" customBuiltin="true"/>
    <cellStyle name="Заголовок 3 2" xfId="235" builtinId="53" customBuiltin="true"/>
    <cellStyle name="Заголовок 3 3" xfId="236" builtinId="53" customBuiltin="true"/>
    <cellStyle name="Заголовок 4 2" xfId="237" builtinId="53" customBuiltin="true"/>
    <cellStyle name="Заголовок 4 3" xfId="238" builtinId="53" customBuiltin="true"/>
    <cellStyle name="Итог 2" xfId="239" builtinId="53" customBuiltin="true"/>
    <cellStyle name="Итог 3" xfId="240" builtinId="53" customBuiltin="true"/>
    <cellStyle name="Контрольная ячейка 2" xfId="241" builtinId="53" customBuiltin="true"/>
    <cellStyle name="Контрольная ячейка 3" xfId="242" builtinId="53" customBuiltin="true"/>
    <cellStyle name="Название 2" xfId="243" builtinId="53" customBuiltin="true"/>
    <cellStyle name="Название 3" xfId="244" builtinId="53" customBuiltin="true"/>
    <cellStyle name="Нейтральный 2" xfId="245" builtinId="53" customBuiltin="true"/>
    <cellStyle name="Нейтральный 3" xfId="246" builtinId="53" customBuiltin="true"/>
    <cellStyle name="Обычный 10" xfId="247" builtinId="53" customBuiltin="true"/>
    <cellStyle name="Обычный 11" xfId="248" builtinId="53" customBuiltin="true"/>
    <cellStyle name="Обычный 12" xfId="249" builtinId="53" customBuiltin="true"/>
    <cellStyle name="Обычный 13" xfId="250" builtinId="53" customBuiltin="true"/>
    <cellStyle name="Обычный 14" xfId="251" builtinId="53" customBuiltin="true"/>
    <cellStyle name="Обычный 15" xfId="252" builtinId="53" customBuiltin="true"/>
    <cellStyle name="Обычный 16" xfId="253" builtinId="53" customBuiltin="true"/>
    <cellStyle name="Обычный 17" xfId="254" builtinId="53" customBuiltin="true"/>
    <cellStyle name="Обычный 18" xfId="255" builtinId="53" customBuiltin="true"/>
    <cellStyle name="Обычный 2" xfId="256" builtinId="53" customBuiltin="true"/>
    <cellStyle name="Обычный 2 10" xfId="257" builtinId="53" customBuiltin="true"/>
    <cellStyle name="Обычный 2 11" xfId="258" builtinId="53" customBuiltin="true"/>
    <cellStyle name="Обычный 2 12" xfId="259" builtinId="53" customBuiltin="true"/>
    <cellStyle name="Обычный 2 13" xfId="260" builtinId="53" customBuiltin="true"/>
    <cellStyle name="Обычный 2 14" xfId="261" builtinId="53" customBuiltin="true"/>
    <cellStyle name="Обычный 2 15" xfId="262" builtinId="53" customBuiltin="true"/>
    <cellStyle name="Обычный 2 16" xfId="263" builtinId="53" customBuiltin="true"/>
    <cellStyle name="Обычный 2 2" xfId="264" builtinId="53" customBuiltin="true"/>
    <cellStyle name="Обычный 2 2 2" xfId="265" builtinId="53" customBuiltin="true"/>
    <cellStyle name="Обычный 2 2 3" xfId="266" builtinId="53" customBuiltin="true"/>
    <cellStyle name="Обычный 2 2_Расшифровка прочих" xfId="267" builtinId="53" customBuiltin="true"/>
    <cellStyle name="Обычный 2 3" xfId="268" builtinId="53" customBuiltin="true"/>
    <cellStyle name="Обычный 2 4" xfId="269" builtinId="53" customBuiltin="true"/>
    <cellStyle name="Обычный 2 5" xfId="270" builtinId="53" customBuiltin="true"/>
    <cellStyle name="Обычный 2 6" xfId="271" builtinId="53" customBuiltin="true"/>
    <cellStyle name="Обычный 2 7" xfId="272" builtinId="53" customBuiltin="true"/>
    <cellStyle name="Обычный 2 8" xfId="273" builtinId="53" customBuiltin="true"/>
    <cellStyle name="Обычный 2 9" xfId="274" builtinId="53" customBuiltin="true"/>
    <cellStyle name="Обычный 2_2604-2010" xfId="275" builtinId="53" customBuiltin="true"/>
    <cellStyle name="Обычный 3" xfId="276" builtinId="53" customBuiltin="true"/>
    <cellStyle name="Обычный 3 10" xfId="277" builtinId="53" customBuiltin="true"/>
    <cellStyle name="Обычный 3 11" xfId="278" builtinId="53" customBuiltin="true"/>
    <cellStyle name="Обычный 3 12" xfId="279" builtinId="53" customBuiltin="true"/>
    <cellStyle name="Обычный 3 13" xfId="280" builtinId="53" customBuiltin="true"/>
    <cellStyle name="Обычный 3 14" xfId="281" builtinId="53" customBuiltin="true"/>
    <cellStyle name="Обычный 3 2" xfId="282" builtinId="53" customBuiltin="true"/>
    <cellStyle name="Обычный 3 3" xfId="283" builtinId="53" customBuiltin="true"/>
    <cellStyle name="Обычный 3 4" xfId="284" builtinId="53" customBuiltin="true"/>
    <cellStyle name="Обычный 3 5" xfId="285" builtinId="53" customBuiltin="true"/>
    <cellStyle name="Обычный 3 6" xfId="286" builtinId="53" customBuiltin="true"/>
    <cellStyle name="Обычный 3 7" xfId="287" builtinId="53" customBuiltin="true"/>
    <cellStyle name="Обычный 3 8" xfId="288" builtinId="53" customBuiltin="true"/>
    <cellStyle name="Обычный 3 9" xfId="289" builtinId="53" customBuiltin="true"/>
    <cellStyle name="Обычный 3_Дефицит_7 млрд_0608_бс" xfId="290" builtinId="53" customBuiltin="true"/>
    <cellStyle name="Обычный 4" xfId="291" builtinId="53" customBuiltin="true"/>
    <cellStyle name="Обычный 5" xfId="292" builtinId="53" customBuiltin="true"/>
    <cellStyle name="Обычный 5 2" xfId="293" builtinId="53" customBuiltin="true"/>
    <cellStyle name="Обычный 6" xfId="294" builtinId="53" customBuiltin="true"/>
    <cellStyle name="Обычный 6 2" xfId="295" builtinId="53" customBuiltin="true"/>
    <cellStyle name="Обычный 6 3" xfId="296" builtinId="53" customBuiltin="true"/>
    <cellStyle name="Обычный 6 4" xfId="297" builtinId="53" customBuiltin="true"/>
    <cellStyle name="Обычный 6_Дефицит_7 млрд_0608_бс" xfId="298" builtinId="53" customBuiltin="true"/>
    <cellStyle name="Обычный 7" xfId="299" builtinId="53" customBuiltin="true"/>
    <cellStyle name="Обычный 7 2" xfId="300" builtinId="53" customBuiltin="true"/>
    <cellStyle name="Обычный 8" xfId="301" builtinId="53" customBuiltin="true"/>
    <cellStyle name="Обычный 9" xfId="302" builtinId="53" customBuiltin="true"/>
    <cellStyle name="Обычный 9 2" xfId="303" builtinId="53" customBuiltin="true"/>
    <cellStyle name="Плохой 2" xfId="304" builtinId="53" customBuiltin="true"/>
    <cellStyle name="Плохой 3" xfId="305" builtinId="53" customBuiltin="true"/>
    <cellStyle name="Пояснение 2" xfId="306" builtinId="53" customBuiltin="true"/>
    <cellStyle name="Пояснение 3" xfId="307" builtinId="53" customBuiltin="true"/>
    <cellStyle name="Примечание 2" xfId="308" builtinId="53" customBuiltin="true"/>
    <cellStyle name="Примечание 3" xfId="309" builtinId="53" customBuiltin="true"/>
    <cellStyle name="Процентный 2" xfId="310" builtinId="53" customBuiltin="true"/>
    <cellStyle name="Процентный 2 10" xfId="311" builtinId="53" customBuiltin="true"/>
    <cellStyle name="Процентный 2 11" xfId="312" builtinId="53" customBuiltin="true"/>
    <cellStyle name="Процентный 2 12" xfId="313" builtinId="53" customBuiltin="true"/>
    <cellStyle name="Процентный 2 13" xfId="314" builtinId="53" customBuiltin="true"/>
    <cellStyle name="Процентный 2 14" xfId="315" builtinId="53" customBuiltin="true"/>
    <cellStyle name="Процентный 2 15" xfId="316" builtinId="53" customBuiltin="true"/>
    <cellStyle name="Процентный 2 16" xfId="317" builtinId="53" customBuiltin="true"/>
    <cellStyle name="Процентный 2 2" xfId="318" builtinId="53" customBuiltin="true"/>
    <cellStyle name="Процентный 2 3" xfId="319" builtinId="53" customBuiltin="true"/>
    <cellStyle name="Процентный 2 4" xfId="320" builtinId="53" customBuiltin="true"/>
    <cellStyle name="Процентный 2 5" xfId="321" builtinId="53" customBuiltin="true"/>
    <cellStyle name="Процентный 2 6" xfId="322" builtinId="53" customBuiltin="true"/>
    <cellStyle name="Процентный 2 7" xfId="323" builtinId="53" customBuiltin="true"/>
    <cellStyle name="Процентный 2 8" xfId="324" builtinId="53" customBuiltin="true"/>
    <cellStyle name="Процентный 2 9" xfId="325" builtinId="53" customBuiltin="true"/>
    <cellStyle name="Процентный 3" xfId="326" builtinId="53" customBuiltin="true"/>
    <cellStyle name="Процентный 4" xfId="327" builtinId="53" customBuiltin="true"/>
    <cellStyle name="Процентный 4 2" xfId="328" builtinId="53" customBuiltin="true"/>
    <cellStyle name="Связанная ячейка 2" xfId="329" builtinId="53" customBuiltin="true"/>
    <cellStyle name="Связанная ячейка 3" xfId="330" builtinId="53" customBuiltin="true"/>
    <cellStyle name="Стиль 1" xfId="331" builtinId="53" customBuiltin="true"/>
    <cellStyle name="Стиль 1 2" xfId="332" builtinId="53" customBuiltin="true"/>
    <cellStyle name="Стиль 1 3" xfId="333" builtinId="53" customBuiltin="true"/>
    <cellStyle name="Стиль 1 4" xfId="334" builtinId="53" customBuiltin="true"/>
    <cellStyle name="Стиль 1 5" xfId="335" builtinId="53" customBuiltin="true"/>
    <cellStyle name="Стиль 1 6" xfId="336" builtinId="53" customBuiltin="true"/>
    <cellStyle name="Стиль 1 7" xfId="337" builtinId="53" customBuiltin="true"/>
    <cellStyle name="Текст предупреждения 2" xfId="338" builtinId="53" customBuiltin="true"/>
    <cellStyle name="Текст предупреждения 3" xfId="339" builtinId="53" customBuiltin="true"/>
    <cellStyle name="Тысячи [0]_1.62" xfId="340" builtinId="53" customBuiltin="true"/>
    <cellStyle name="Тысячи_1.62" xfId="341" builtinId="53" customBuiltin="true"/>
    <cellStyle name="Финансовый 2" xfId="342" builtinId="53" customBuiltin="true"/>
    <cellStyle name="Финансовый 2 10" xfId="343" builtinId="53" customBuiltin="true"/>
    <cellStyle name="Финансовый 2 11" xfId="344" builtinId="53" customBuiltin="true"/>
    <cellStyle name="Финансовый 2 12" xfId="345" builtinId="53" customBuiltin="true"/>
    <cellStyle name="Финансовый 2 13" xfId="346" builtinId="53" customBuiltin="true"/>
    <cellStyle name="Финансовый 2 14" xfId="347" builtinId="53" customBuiltin="true"/>
    <cellStyle name="Финансовый 2 15" xfId="348" builtinId="53" customBuiltin="true"/>
    <cellStyle name="Финансовый 2 16" xfId="349" builtinId="53" customBuiltin="true"/>
    <cellStyle name="Финансовый 2 17" xfId="350" builtinId="53" customBuiltin="true"/>
    <cellStyle name="Финансовый 2 2" xfId="351" builtinId="53" customBuiltin="true"/>
    <cellStyle name="Финансовый 2 3" xfId="352" builtinId="53" customBuiltin="true"/>
    <cellStyle name="Финансовый 2 4" xfId="353" builtinId="53" customBuiltin="true"/>
    <cellStyle name="Финансовый 2 5" xfId="354" builtinId="53" customBuiltin="true"/>
    <cellStyle name="Финансовый 2 6" xfId="355" builtinId="53" customBuiltin="true"/>
    <cellStyle name="Финансовый 2 7" xfId="356" builtinId="53" customBuiltin="true"/>
    <cellStyle name="Финансовый 2 8" xfId="357" builtinId="53" customBuiltin="true"/>
    <cellStyle name="Финансовый 2 9" xfId="358" builtinId="53" customBuiltin="true"/>
    <cellStyle name="Финансовый 3" xfId="359" builtinId="53" customBuiltin="true"/>
    <cellStyle name="Финансовый 3 2" xfId="360" builtinId="53" customBuiltin="true"/>
    <cellStyle name="Финансовый 4" xfId="361" builtinId="53" customBuiltin="true"/>
    <cellStyle name="Финансовый 4 2" xfId="362" builtinId="53" customBuiltin="true"/>
    <cellStyle name="Финансовый 4 3" xfId="363" builtinId="53" customBuiltin="true"/>
    <cellStyle name="Финансовый 5" xfId="364" builtinId="53" customBuiltin="true"/>
    <cellStyle name="Финансовый 6" xfId="365" builtinId="53" customBuiltin="true"/>
    <cellStyle name="Финансовый 7" xfId="366" builtinId="53" customBuiltin="true"/>
    <cellStyle name="Хороший 2" xfId="367" builtinId="53" customBuiltin="true"/>
    <cellStyle name="Хороший 3" xfId="368" builtinId="53" customBuiltin="true"/>
    <cellStyle name="Ю" xfId="369" builtinId="53" customBuiltin="true"/>
    <cellStyle name="Ю-FreeSet_10" xfId="370" builtinId="53" customBuiltin="true"/>
    <cellStyle name="числовой" xfId="371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externalLink" Target="externalLinks/externalLink2.xml"/><Relationship Id="rId11" Type="http://schemas.openxmlformats.org/officeDocument/2006/relationships/externalLink" Target="externalLinks/externalLink3.xml"/><Relationship Id="rId12" Type="http://schemas.openxmlformats.org/officeDocument/2006/relationships/externalLink" Target="externalLinks/externalLink4.xml"/><Relationship Id="rId13" Type="http://schemas.openxmlformats.org/officeDocument/2006/relationships/externalLink" Target="externalLinks/externalLink5.xml"/><Relationship Id="rId14" Type="http://schemas.openxmlformats.org/officeDocument/2006/relationships/externalLink" Target="externalLinks/externalLink6.xml"/><Relationship Id="rId15" Type="http://schemas.openxmlformats.org/officeDocument/2006/relationships/externalLink" Target="externalLinks/externalLink7.xml"/><Relationship Id="rId16" Type="http://schemas.openxmlformats.org/officeDocument/2006/relationships/externalLink" Target="externalLinks/externalLink8.xml"/><Relationship Id="rId17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0.xml"/><Relationship Id="rId19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2.xml"/><Relationship Id="rId21" Type="http://schemas.openxmlformats.org/officeDocument/2006/relationships/externalLink" Target="externalLinks/externalLink26.xml"/><Relationship Id="rId22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14.xml"/><Relationship Id="rId24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1.xml"/><Relationship Id="rId31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24.xml"/><Relationship Id="rId34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1.xml"/><Relationship Id="rId36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27.xml"/><Relationship Id="rId39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29.xml"/><Relationship Id="rId41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34.xml"/><Relationship Id="rId44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36.xml"/><Relationship Id="rId46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
</Relationships>
</file>

<file path=xl/externalLinks/_rels/externalLink10.xml.rels><?xml version="1.0" encoding="UTF-8"?>
<Relationships xmlns="http://schemas.openxmlformats.org/package/2006/relationships"><Relationship Id="rId1" Type="http://schemas.openxmlformats.org/officeDocument/2006/relationships/externalLinkPath" Target="/2007&#1053;&#1054;&#1042;/Dept/Plan/Exchange/!_Plan-2006/VAT%20Sevastop/Dept/Plan/Exchange/_________________________Plan_ZP/!_&#1055;&#1077;&#1095;&#1072;&#1090;&#1100;/&#1052;&#1058;&#1056;%20&#1074;&#1089;&#1077;%202.xls" TargetMode="External"/>
</Relationships>
</file>

<file path=xl/externalLinks/_rels/externalLink11.xml.rels><?xml version="1.0" encoding="UTF-8"?>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
</Relationships>
</file>

<file path=xl/externalLinks/_rels/externalLink12.xml.rels><?xml version="1.0" encoding="UTF-8"?>
<Relationships xmlns="http://schemas.openxmlformats.org/package/2006/relationships"><Relationship Id="rId1" Type="http://schemas.openxmlformats.org/officeDocument/2006/relationships/externalLinkPath" Target="/vera/DOCUME~1/Chirich/LOCALS~1/Temp/Rar$DI00.938/Dept/Plan/Exchange/!_Plan-2006/&#1042;&#1040;&#1058;%20&#1048;&#1074;&#1072;&#1085;&#1086;%20&#1092;&#1088;&#1072;&#1085;&#1082;&#1080;&#1074;&#1089;&#1100;&#1082;&#1075;&#1072;&#1079;/Dodatok1%20.xls" TargetMode="External"/>
</Relationships>
</file>

<file path=xl/externalLinks/_rels/externalLink13.xml.rels><?xml version="1.0" encoding="UTF-8"?>
<Relationships xmlns="http://schemas.openxmlformats.org/package/2006/relationships"><Relationship Id="rId1" Type="http://schemas.openxmlformats.org/officeDocument/2006/relationships/externalLinkPath" Target="/vera/&#1052;&#1086;&#1080;%20&#1076;&#1086;&#1082;&#1091;&#1084;&#1077;&#1085;&#1090;&#1099;/Plan-2006_kons_rabota/Dept/Plan/Exchange/_________________________Plan_ZP/!_&#1055;&#1077;&#1095;&#1072;&#1090;&#1100;/&#1052;&#1058;&#1056;%20&#1074;&#1089;&#1077;%20-%205.xls" TargetMode="External"/>
</Relationships>
</file>

<file path=xl/externalLinks/_rels/externalLink14.xml.rels><?xml version="1.0" encoding="UTF-8"?>
<Relationships xmlns="http://schemas.openxmlformats.org/package/2006/relationships"><Relationship Id="rId1" Type="http://schemas.openxmlformats.org/officeDocument/2006/relationships/externalLinkPath" Target="/vera/Dept/Plan/Exchange/!_Plan-2006/&#1042;&#1040;&#1058;%20&#1048;&#1074;&#1072;&#1085;&#1086;%20&#1092;&#1088;&#1072;&#1085;&#1082;&#1080;&#1074;&#1089;&#1100;&#1082;&#1075;&#1072;&#1079;/Dodatok1%20.xls" TargetMode="External"/>
</Relationships>
</file>

<file path=xl/externalLinks/_rels/externalLink15.xml.rels><?xml version="1.0" encoding="UTF-8"?>
<Relationships xmlns="http://schemas.openxmlformats.org/package/2006/relationships"><Relationship Id="rId1" Type="http://schemas.openxmlformats.org/officeDocument/2006/relationships/externalLinkPath" Target="/E:/Ariadna/Sum_pok.xls" TargetMode="External"/>
</Relationships>
</file>

<file path=xl/externalLinks/_rels/externalLink16.xml.rels><?xml version="1.0" encoding="UTF-8"?>
<Relationships xmlns="http://schemas.openxmlformats.org/package/2006/relationships"><Relationship Id="rId1" Type="http://schemas.openxmlformats.org/officeDocument/2006/relationships/externalLinkPath" Target="/2007&#1053;&#1054;&#1042;/DOCUME~1/Chirich/LOCALS~1/Temp/Dept/Plan/Exchange/_________________________Plan_ZP/!_&#1055;&#1077;&#1095;&#1072;&#1090;&#1100;/&#1052;&#1058;&#1056;%20&#1074;&#1089;&#1077;%202.xls" TargetMode="External"/>
</Relationships>
</file>

<file path=xl/externalLinks/_rels/externalLink17.xml.rels><?xml version="1.0" encoding="UTF-8"?>
<Relationships xmlns="http://schemas.openxmlformats.org/package/2006/relationships"><Relationship Id="rId1" Type="http://schemas.openxmlformats.org/officeDocument/2006/relationships/externalLinkPath" Target="/R:/&#1052;&#1086;&#1080;%20&#1076;&#1086;&#1082;&#1091;&#1084;&#1077;&#1085;&#1090;&#1099;/Plan-2006_kons_rabota/Dept/Plan/Exchange/_________________________Plan_ZP/!_&#1055;&#1077;&#1095;&#1072;&#1090;&#1100;/&#1052;&#1058;&#1056;%20&#1074;&#1089;&#1077;%20-%205.xls" TargetMode="External"/>
</Relationships>
</file>

<file path=xl/externalLinks/_rels/externalLink18.xml.rels><?xml version="1.0" encoding="UTF-8"?>
<Relationships xmlns="http://schemas.openxmlformats.org/package/2006/relationships"><Relationship Id="rId1" Type="http://schemas.openxmlformats.org/officeDocument/2006/relationships/externalLinkPath" Target="/R:/Dept/Plan/Exchange/!_Plan-2006/&#1042;&#1040;&#1058;%20&#1048;&#1074;&#1072;&#1085;&#1086;%20&#1092;&#1088;&#1072;&#1085;&#1082;&#1080;&#1074;&#1089;&#1100;&#1082;&#1075;&#1072;&#1079;/Dodatok1%20.xls" TargetMode="External"/>
</Relationships>
</file>

<file path=xl/externalLinks/_rels/externalLink19.xml.rels><?xml version="1.0" encoding="UTF-8"?>
<Relationships xmlns="http://schemas.openxmlformats.org/package/2006/relationships"><Relationship Id="rId1" Type="http://schemas.openxmlformats.org/officeDocument/2006/relationships/externalLinkPath" Target="/R:/DOCUME~1/Chirich/LOCALS~1/Temp/Dept/Plan/Exchange/_________________________Plan_ZP/!_&#1055;&#1077;&#1095;&#1072;&#1090;&#1100;/&#1052;&#1058;&#1056;%20&#1074;&#1089;&#1077;%202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
</Relationships>
</file>

<file path=xl/externalLinks/_rels/externalLink20.xml.rels><?xml version="1.0" encoding="UTF-8"?>
<Relationships xmlns="http://schemas.openxmlformats.org/package/2006/relationships"><Relationship Id="rId1" Type="http://schemas.openxmlformats.org/officeDocument/2006/relationships/externalLinkPath" Target="/R:/Dept/Plan/Exchange/!_Plan-2006/VAT%20Sevastop/Dept/Plan/Exchange/_________________________Plan_ZP/!_&#1055;&#1077;&#1095;&#1072;&#1090;&#1100;/&#1052;&#1058;&#1056;%20&#1074;&#1089;&#1077;%202.xls" TargetMode="External"/>
</Relationships>
</file>

<file path=xl/externalLinks/_rels/externalLink21.xml.rels><?xml version="1.0" encoding="UTF-8"?>
<Relationships xmlns="http://schemas.openxmlformats.org/package/2006/relationships"><Relationship Id="rId1" Type="http://schemas.openxmlformats.org/officeDocument/2006/relationships/externalLinkPath" Target="/R:/Dept/Plan/Exchange/_________________________Plan_ZP/!_&#1055;&#1077;&#1095;&#1072;&#1090;&#1100;/&#1052;&#1058;&#1056;%20&#1074;&#1089;&#1077;%202.xls" TargetMode="External"/>
</Relationships>
</file>

<file path=xl/externalLinks/_rels/externalLink22.xml.rels><?xml version="1.0" encoding="UTF-8"?>
<Relationships xmlns="http://schemas.openxmlformats.org/package/2006/relationships"><Relationship Id="rId1" Type="http://schemas.openxmlformats.org/officeDocument/2006/relationships/externalLinkPath" Target="/work/Dept/Plan/Exchange/_________________________Plan_ZP/!_&#1055;&#1077;&#1095;&#1072;&#1090;&#1100;/&#1052;&#1058;&#1056;%20&#1074;&#1089;&#1077;%20-%205.xls" TargetMode="External"/>
</Relationships>
</file>

<file path=xl/externalLinks/_rels/externalLink23.xml.rels><?xml version="1.0" encoding="UTF-8"?>
<Relationships xmlns="http://schemas.openxmlformats.org/package/2006/relationships"><Relationship Id="rId1" Type="http://schemas.openxmlformats.org/officeDocument/2006/relationships/externalLinkPath" Target="/vera/Dept/Plan/Exchange/!_Plan-2006/VAT%20Sevastop/Dept/Plan/Exchange/_________________________Plan_ZP/!_&#1055;&#1077;&#1095;&#1072;&#1090;&#1100;/&#1052;&#1058;&#1056;%20&#1074;&#1089;&#1077;%202.xls" TargetMode="External"/>
</Relationships>
</file>

<file path=xl/externalLinks/_rels/externalLink24.xml.rels><?xml version="1.0" encoding="UTF-8"?>
<Relationships xmlns="http://schemas.openxmlformats.org/package/2006/relationships"><Relationship Id="rId1" Type="http://schemas.openxmlformats.org/officeDocument/2006/relationships/externalLinkPath" Target="/vera/DOCUME~1/Chirich/LOCALS~1/Temp/DOCUME~1/VOYTOV~1/LOCALS~1/Temp/Rar$DI00.867/Planning%20System%20Project/consolidation%20hq%20formatted.xls" TargetMode="External"/>
</Relationships>
</file>

<file path=xl/externalLinks/_rels/externalLink25.xml.rels><?xml version="1.0" encoding="UTF-8"?>
<Relationships xmlns="http://schemas.openxmlformats.org/package/2006/relationships"><Relationship Id="rId1" Type="http://schemas.openxmlformats.org/officeDocument/2006/relationships/externalLinkPath" Target="/vera/DOCUME~1/Chirich/LOCALS~1/Temp/Dept/Plan/Exchange/_________________________Plan_ZP/!_&#1055;&#1077;&#1095;&#1072;&#1090;&#1100;/&#1052;&#1058;&#1056;%20&#1074;&#1089;&#1077;%202.xls" TargetMode="External"/>
</Relationships>
</file>

<file path=xl/externalLinks/_rels/externalLink26.xml.rels><?xml version="1.0" encoding="UTF-8"?>
<Relationships xmlns="http://schemas.openxmlformats.org/package/2006/relationships"><Relationship Id="rId1" Type="http://schemas.openxmlformats.org/officeDocument/2006/relationships/externalLinkPath" Target="/vera/Documents%20and%20Settings/SUDNIKOVA/Local%20Settings/Temporary%20Internet%20Files/Content.IE5/C5MFSXEF/Subv2006/Rich%20Roz%202006.xls" TargetMode="External"/>
</Relationships>
</file>

<file path=xl/externalLinks/_rels/externalLink27.xml.rels><?xml version="1.0" encoding="UTF-8"?>
<Relationships xmlns="http://schemas.openxmlformats.org/package/2006/relationships"><Relationship Id="rId1" Type="http://schemas.openxmlformats.org/officeDocument/2006/relationships/externalLinkPath" Target="/main1/DOCUME~1/Chirich/LOCALS~1/Temp/Dept/Plan/Exchange/_________________________Plan_ZP/!_&#1055;&#1077;&#1095;&#1072;&#1090;&#1100;/&#1052;&#1058;&#1056;%20&#1074;&#1089;&#1077;%202.xls" TargetMode="External"/>
</Relationships>
</file>

<file path=xl/externalLinks/_rels/externalLink28.xml.rels><?xml version="1.0" encoding="UTF-8"?>
<Relationships xmlns="http://schemas.openxmlformats.org/package/2006/relationships"><Relationship Id="rId1" Type="http://schemas.openxmlformats.org/officeDocument/2006/relationships/externalLinkPath" Target="/vera/Documents%20and%20Settings/andreyevskaya/&#1052;&#1086;&#1080;%20&#1076;&#1086;&#1082;&#1091;&#1084;&#1077;&#1085;&#1090;&#1099;/OLGA/&#1056;&#1045;&#1040;&#1051;&#1048;&#1047;&#1040;&#1062;&#1048;&#1071;_2006/2006_REALIZ_&#1058;&#1045;(&#1090;&#1088;&#1072;&#1074;&#1077;&#1085;&#1100;).xls" TargetMode="External"/>
</Relationships>
</file>

<file path=xl/externalLinks/_rels/externalLink29.xml.rels><?xml version="1.0" encoding="UTF-8"?>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/File1/aaaa/2007%20finplan/DOCUME~1/SINKEV~1/LOCALS~1/Temp/Rar$DI00.781/Dept/Plan/Exchange/_________________________Plan_ZP/!_&#1055;&#1077;&#1095;&#1072;&#1090;&#1100;/&#1052;&#1058;&#1056;%20&#1074;&#1089;&#1077;%20-%205.xls" TargetMode="External"/>
</Relationships>
</file>

<file path=xl/externalLinks/_rels/externalLink30.xml.rels><?xml version="1.0" encoding="UTF-8"?>
<Relationships xmlns="http://schemas.openxmlformats.org/package/2006/relationships"><Relationship Id="rId1" Type="http://schemas.openxmlformats.org/officeDocument/2006/relationships/externalLinkPath" Target="/R:/DOCUME~1/Chirich/LOCALS~1/Temp/Rar$DI00.938/Dept/Plan/Exchange/!_Plan-2006/&#1042;&#1040;&#1058;%20&#1048;&#1074;&#1072;&#1085;&#1086;%20&#1092;&#1088;&#1072;&#1085;&#1082;&#1080;&#1074;&#1089;&#1100;&#1082;&#1075;&#1072;&#1079;/Dodatok1%20.xls" TargetMode="External"/>
</Relationships>
</file>

<file path=xl/externalLinks/_rels/externalLink31.xml.rels><?xml version="1.0" encoding="UTF-8"?>
<Relationships xmlns="http://schemas.openxmlformats.org/package/2006/relationships"><Relationship Id="rId1" Type="http://schemas.openxmlformats.org/officeDocument/2006/relationships/externalLinkPath" Target="/vera/&#1052;&#1086;&#1080;%20&#1076;&#1086;&#1082;&#1091;&#1084;&#1077;&#1085;&#1090;&#1099;/Plan-2006_kons_rabota/Dept/FinPlan-Economy/Planning%20System%20Project/consolidation%20hq%20formatted.xls" TargetMode="External"/>
</Relationships>
</file>

<file path=xl/externalLinks/_rels/externalLink32.xml.rels><?xml version="1.0" encoding="UTF-8"?>
<Relationships xmlns="http://schemas.openxmlformats.org/package/2006/relationships"><Relationship Id="rId1" Type="http://schemas.openxmlformats.org/officeDocument/2006/relationships/externalLinkPath" Target="/R:/DOCUME~1/SINKEV~1/LOCALS~1/Temp/Rar$DI00.781/Dept/FinPlan-Economy/Planning%20System%20Project/consolidation%20hq%20formatted.xls" TargetMode="External"/>
</Relationships>
</file>

<file path=xl/externalLinks/_rels/externalLink33.xml.rels><?xml version="1.0" encoding="UTF-8"?>
<Relationships xmlns="http://schemas.openxmlformats.org/package/2006/relationships"><Relationship Id="rId1" Type="http://schemas.openxmlformats.org/officeDocument/2006/relationships/externalLinkPath" Target="/2007&#1053;&#1054;&#1042;/DOCUME~1/Chirich/LOCALS~1/Temp/DOCUME~1/VOYTOV~1/LOCALS~1/Temp/Rar$DI00.867/Planning%20System%20Project/consolidation%20hq%20formatted.xls" TargetMode="External"/>
</Relationships>
</file>

<file path=xl/externalLinks/_rels/externalLink34.xml.rels><?xml version="1.0" encoding="UTF-8"?>
<Relationships xmlns="http://schemas.openxmlformats.org/package/2006/relationships"><Relationship Id="rId1" Type="http://schemas.openxmlformats.org/officeDocument/2006/relationships/externalLinkPath" Target="/S:/Dept/FinPlan-Economy/Planning%20System%20Project/consolidation%20hq%20formatted.xls" TargetMode="External"/>
</Relationships>
</file>

<file path=xl/externalLinks/_rels/externalLink35.xml.rels><?xml version="1.0" encoding="UTF-8"?>
<Relationships xmlns="http://schemas.openxmlformats.org/package/2006/relationships"><Relationship Id="rId1" Type="http://schemas.openxmlformats.org/officeDocument/2006/relationships/externalLinkPath" Target="/MAIN1/Dept/FinPlan-Economy/Planning%20System%20Project/consolidation%20hq%20formatted.xls" TargetMode="External"/>
</Relationships>
</file>

<file path=xl/externalLinks/_rels/externalLink36.xml.rels><?xml version="1.0" encoding="UTF-8"?>
<Relationships xmlns="http://schemas.openxmlformats.org/package/2006/relationships"><Relationship Id="rId1" Type="http://schemas.openxmlformats.org/officeDocument/2006/relationships/externalLinkPath" Target="/vera/Documents%20and%20Settings/likhachov/Local%20Settings/Temporary%20Internet%20Files/Content.IE5/RY4RBH0P/2006_REALIZ_&#1058;&#1045;(&#1083;&#1102;&#1090;&#1080;&#1081;20%2525)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/vera/FinanceUTG/finek2008/&#1043;&#1088;&#1091;&#1076;&#1077;&#1085;&#1100;%20(&#1086;&#1095;&#1080;&#1082;)/DOCUME~1/SINKEV~1/LOCALS~1/Temp/Rar$DI00.781/Dept/Plan/Exchange/_________________________Plan_ZP/!_&#1055;&#1077;&#1095;&#1072;&#1090;&#1100;/&#1052;&#1058;&#1056;%20&#1074;&#1089;&#1077;%20-%205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/vera/FinanceUTG/finek2008/&#1043;&#1088;&#1091;&#1076;&#1077;&#1085;&#1100;%20(&#1086;&#1095;&#1080;&#1082;)/DOCUME~1/SINKEV~1/LOCALS~1/Temp/Rar$DI00.781/Dept/FinPlan-Economy/Planning%20System%20Project/consolidation%20hq%20formatted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/vera/&#1052;&#1086;&#1080;%20&#1076;&#1086;&#1082;&#1091;&#1084;&#1077;&#1085;&#1090;&#1099;/22020/&#1060;&#1110;&#1085;&#1072;&#1085;&#1089;&#1086;&#1074;&#1110;%20&#1087;&#1083;&#1072;&#1085;&#1080;/&#1053;&#1040;&#1050;%20&#1053;&#1072;&#1092;&#1090;&#1086;&#1075;&#1072;&#1079;/2014/&#1030;%20&#1088;&#1077;&#1076;&#1072;&#1082;&#1094;&#1110;&#1103;%20(14.02.2014)/003%20&#1076;&#1086;&#1076;&#1072;&#1090;&#1082;&#1080;.xls" TargetMode="External"/>
</Relationships>
</file>

<file path=xl/externalLinks/_rels/externalLink7.xml.rels><?xml version="1.0" encoding="UTF-8"?>
<Relationships xmlns="http://schemas.openxmlformats.org/package/2006/relationships"><Relationship Id="rId1" Type="http://schemas.openxmlformats.org/officeDocument/2006/relationships/externalLinkPath" Target="/R:/&#1052;&#1086;&#1080;%20&#1076;&#1086;&#1082;&#1091;&#1084;&#1077;&#1085;&#1090;&#1099;/Plan-2006_kons_rabota/Dept/FinPlan-Economy/Planning%20System%20Project/consolidation%20hq%20formatted.xls" TargetMode="External"/>
</Relationships>
</file>

<file path=xl/externalLinks/_rels/externalLink8.xml.rels><?xml version="1.0" encoding="UTF-8"?>
<Relationships xmlns="http://schemas.openxmlformats.org/package/2006/relationships"><Relationship Id="rId1" Type="http://schemas.openxmlformats.org/officeDocument/2006/relationships/externalLinkPath" Target="/work/Dept/FinPlan-Economy/Planning%20System%20Project/consolidation%20hq%20formatted.xls" TargetMode="External"/>
</Relationships>
</file>

<file path=xl/externalLinks/_rels/externalLink9.xml.rels><?xml version="1.0" encoding="UTF-8"?>
<Relationships xmlns="http://schemas.openxmlformats.org/package/2006/relationships"><Relationship Id="rId1" Type="http://schemas.openxmlformats.org/officeDocument/2006/relationships/externalLinkPath" Target="/R:/DOCUME~1/Chirich/LOCALS~1/Temp/DOCUME~1/VOYTOV~1/LOCALS~1/Temp/Rar$DI00.867/Planning%20System%20Project/consolidation%20hq%20formatted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</sheetNames>
    <definedNames>
      <definedName name="ShowFi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</sheetNames>
    <sheetDataSet>
      <sheetData sheetId="0"/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GDP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</sheetNames>
    <sheetDataSet>
      <sheetData sheetId="0"/>
      <sheetData sheetId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БАЗА  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false"/>
  </sheetPr>
  <dimension ref="A1:I174"/>
  <sheetViews>
    <sheetView windowProtection="false" showFormulas="false" showGridLines="true" showRowColHeaders="true" showZeros="false" rightToLeft="false" tabSelected="true" showOutlineSymbols="true" defaultGridColor="true" view="normal" topLeftCell="A1" colorId="64" zoomScale="80" zoomScaleNormal="80" zoomScalePageLayoutView="100" workbookViewId="0">
      <selection pane="topLeft" activeCell="G1" activeCellId="0" sqref="G1"/>
    </sheetView>
  </sheetViews>
  <sheetFormatPr defaultRowHeight="18.75"/>
  <cols>
    <col collapsed="false" hidden="false" max="1" min="1" style="1" width="71.6377551020408"/>
    <col collapsed="false" hidden="false" max="2" min="2" style="2" width="17.1275510204082"/>
    <col collapsed="false" hidden="false" max="3" min="3" style="2" width="15.4081632653061"/>
    <col collapsed="false" hidden="false" max="4" min="4" style="2" width="17.1275510204082"/>
    <col collapsed="false" hidden="false" max="5" min="5" style="2" width="15.6938775510204"/>
    <col collapsed="false" hidden="false" max="6" min="6" style="2" width="16.1275510204082"/>
    <col collapsed="false" hidden="false" max="7" min="7" style="2" width="18.6938775510204"/>
    <col collapsed="false" hidden="false" max="8" min="8" style="2" width="15.5510204081633"/>
    <col collapsed="false" hidden="false" max="9" min="9" style="1" width="14.2755102040816"/>
    <col collapsed="false" hidden="false" max="257" min="10" style="1" width="9.13265306122449"/>
    <col collapsed="false" hidden="false" max="1025" min="258" style="0" width="9.13265306122449"/>
  </cols>
  <sheetData>
    <row r="1" customFormat="false" ht="18.75" hidden="false" customHeight="false" outlineLevel="0" collapsed="false">
      <c r="G1" s="2" t="s">
        <v>0</v>
      </c>
    </row>
    <row r="2" customFormat="false" ht="18.75" hidden="false" customHeight="true" outlineLevel="0" collapsed="false">
      <c r="A2" s="3"/>
      <c r="B2" s="4"/>
      <c r="C2" s="4"/>
      <c r="D2" s="4"/>
      <c r="E2" s="3"/>
      <c r="F2" s="5" t="s">
        <v>1</v>
      </c>
      <c r="G2" s="5"/>
      <c r="H2" s="5"/>
      <c r="I2" s="6"/>
    </row>
    <row r="3" customFormat="false" ht="18.75" hidden="false" customHeight="true" outlineLevel="0" collapsed="false">
      <c r="A3" s="7"/>
      <c r="B3" s="8"/>
      <c r="C3" s="8"/>
      <c r="D3" s="8"/>
      <c r="E3" s="3"/>
      <c r="F3" s="5" t="s">
        <v>2</v>
      </c>
      <c r="G3" s="5"/>
      <c r="H3" s="5"/>
      <c r="I3" s="6"/>
    </row>
    <row r="4" customFormat="false" ht="18.75" hidden="false" customHeight="true" outlineLevel="0" collapsed="false">
      <c r="A4" s="8"/>
      <c r="B4" s="8"/>
      <c r="C4" s="8"/>
      <c r="D4" s="8"/>
      <c r="E4" s="5"/>
      <c r="F4" s="5" t="s">
        <v>3</v>
      </c>
      <c r="G4" s="5"/>
      <c r="H4" s="5"/>
      <c r="I4" s="6"/>
    </row>
    <row r="5" customFormat="false" ht="18.75" hidden="false" customHeight="true" outlineLevel="0" collapsed="false">
      <c r="A5" s="8"/>
      <c r="B5" s="8"/>
      <c r="C5" s="8"/>
      <c r="D5" s="8"/>
      <c r="E5" s="5"/>
      <c r="F5" s="5" t="s">
        <v>4</v>
      </c>
      <c r="G5" s="5"/>
      <c r="H5" s="5"/>
      <c r="I5" s="6"/>
    </row>
    <row r="6" customFormat="false" ht="18.75" hidden="false" customHeight="true" outlineLevel="0" collapsed="false">
      <c r="A6" s="8"/>
      <c r="B6" s="8"/>
      <c r="C6" s="8"/>
      <c r="D6" s="8"/>
      <c r="E6" s="5"/>
      <c r="F6" s="9" t="s">
        <v>5</v>
      </c>
      <c r="G6" s="5"/>
      <c r="H6" s="5"/>
      <c r="I6" s="6"/>
    </row>
    <row r="7" customFormat="false" ht="20.1" hidden="false" customHeight="true" outlineLevel="0" collapsed="false">
      <c r="A7" s="10"/>
      <c r="B7" s="11"/>
      <c r="C7" s="11"/>
      <c r="D7" s="11"/>
      <c r="E7" s="11"/>
      <c r="F7" s="12"/>
      <c r="G7" s="13" t="s">
        <v>6</v>
      </c>
      <c r="H7" s="14" t="s">
        <v>7</v>
      </c>
    </row>
    <row r="8" customFormat="false" ht="20.1" hidden="false" customHeight="true" outlineLevel="0" collapsed="false">
      <c r="A8" s="15" t="s">
        <v>8</v>
      </c>
      <c r="B8" s="11"/>
      <c r="C8" s="11"/>
      <c r="D8" s="11"/>
      <c r="E8" s="11"/>
      <c r="F8" s="16"/>
      <c r="G8" s="17" t="s">
        <v>9</v>
      </c>
      <c r="H8" s="14"/>
    </row>
    <row r="9" customFormat="false" ht="20.1" hidden="false" customHeight="true" outlineLevel="0" collapsed="false">
      <c r="A9" s="10" t="s">
        <v>10</v>
      </c>
      <c r="B9" s="11"/>
      <c r="C9" s="11"/>
      <c r="D9" s="11"/>
      <c r="E9" s="11"/>
      <c r="F9" s="12"/>
      <c r="G9" s="17" t="s">
        <v>11</v>
      </c>
      <c r="H9" s="14"/>
    </row>
    <row r="10" customFormat="false" ht="20.1" hidden="false" customHeight="true" outlineLevel="0" collapsed="false">
      <c r="A10" s="10" t="s">
        <v>12</v>
      </c>
      <c r="B10" s="11"/>
      <c r="C10" s="11"/>
      <c r="D10" s="11"/>
      <c r="E10" s="11"/>
      <c r="F10" s="12"/>
      <c r="G10" s="17" t="s">
        <v>13</v>
      </c>
      <c r="H10" s="14"/>
    </row>
    <row r="11" customFormat="false" ht="20.1" hidden="false" customHeight="true" outlineLevel="0" collapsed="false">
      <c r="A11" s="18" t="s">
        <v>14</v>
      </c>
      <c r="B11" s="11"/>
      <c r="C11" s="11"/>
      <c r="D11" s="11"/>
      <c r="E11" s="11"/>
      <c r="F11" s="16"/>
      <c r="G11" s="17" t="s">
        <v>15</v>
      </c>
      <c r="H11" s="14"/>
    </row>
    <row r="12" customFormat="false" ht="20.1" hidden="false" customHeight="true" outlineLevel="0" collapsed="false">
      <c r="A12" s="15" t="s">
        <v>16</v>
      </c>
      <c r="B12" s="11"/>
      <c r="C12" s="11"/>
      <c r="D12" s="11"/>
      <c r="E12" s="11"/>
      <c r="F12" s="16"/>
      <c r="G12" s="17" t="s">
        <v>17</v>
      </c>
      <c r="H12" s="14"/>
    </row>
    <row r="13" customFormat="false" ht="20.1" hidden="false" customHeight="true" outlineLevel="0" collapsed="false">
      <c r="A13" s="15" t="s">
        <v>18</v>
      </c>
      <c r="B13" s="11"/>
      <c r="C13" s="11"/>
      <c r="D13" s="11"/>
      <c r="E13" s="11"/>
      <c r="F13" s="16"/>
      <c r="G13" s="17" t="s">
        <v>19</v>
      </c>
      <c r="H13" s="14"/>
    </row>
    <row r="14" customFormat="false" ht="20.1" hidden="false" customHeight="true" outlineLevel="0" collapsed="false">
      <c r="A14" s="15" t="s">
        <v>20</v>
      </c>
      <c r="B14" s="11"/>
      <c r="C14" s="11"/>
      <c r="D14" s="11"/>
      <c r="E14" s="11"/>
      <c r="F14" s="19" t="s">
        <v>21</v>
      </c>
      <c r="G14" s="19"/>
      <c r="H14" s="20"/>
    </row>
    <row r="15" customFormat="false" ht="20.1" hidden="false" customHeight="true" outlineLevel="0" collapsed="false">
      <c r="A15" s="15" t="s">
        <v>22</v>
      </c>
      <c r="B15" s="11"/>
      <c r="C15" s="11"/>
      <c r="D15" s="11"/>
      <c r="E15" s="11"/>
      <c r="F15" s="19" t="s">
        <v>23</v>
      </c>
      <c r="G15" s="19"/>
      <c r="H15" s="20"/>
    </row>
    <row r="16" customFormat="false" ht="20.1" hidden="false" customHeight="true" outlineLevel="0" collapsed="false">
      <c r="A16" s="15" t="s">
        <v>24</v>
      </c>
      <c r="B16" s="11"/>
      <c r="C16" s="11"/>
      <c r="D16" s="11"/>
      <c r="E16" s="11"/>
      <c r="F16" s="21"/>
      <c r="G16" s="21"/>
      <c r="H16" s="21"/>
    </row>
    <row r="17" customFormat="false" ht="20.1" hidden="false" customHeight="true" outlineLevel="0" collapsed="false">
      <c r="A17" s="10" t="s">
        <v>25</v>
      </c>
      <c r="B17" s="11"/>
      <c r="C17" s="11"/>
      <c r="D17" s="11"/>
      <c r="E17" s="11"/>
      <c r="F17" s="22"/>
      <c r="G17" s="22"/>
      <c r="H17" s="22"/>
    </row>
    <row r="18" customFormat="false" ht="20.1" hidden="false" customHeight="true" outlineLevel="0" collapsed="false">
      <c r="A18" s="15" t="s">
        <v>26</v>
      </c>
      <c r="B18" s="11"/>
      <c r="C18" s="11"/>
      <c r="D18" s="11"/>
      <c r="E18" s="11"/>
      <c r="F18" s="21"/>
      <c r="G18" s="21"/>
      <c r="H18" s="21"/>
    </row>
    <row r="19" customFormat="false" ht="20.1" hidden="false" customHeight="true" outlineLevel="0" collapsed="false">
      <c r="A19" s="10" t="s">
        <v>27</v>
      </c>
      <c r="B19" s="11"/>
      <c r="C19" s="11"/>
      <c r="D19" s="11"/>
      <c r="E19" s="11"/>
      <c r="F19" s="22"/>
      <c r="G19" s="22"/>
      <c r="H19" s="22"/>
    </row>
    <row r="20" customFormat="false" ht="19.5" hidden="false" customHeight="true" outlineLevel="0" collapsed="false">
      <c r="A20" s="5"/>
      <c r="B20" s="3"/>
      <c r="C20" s="3"/>
      <c r="D20" s="3"/>
      <c r="E20" s="3"/>
      <c r="F20" s="3"/>
      <c r="G20" s="3"/>
      <c r="H20" s="3"/>
    </row>
    <row r="21" customFormat="false" ht="19.5" hidden="false" customHeight="true" outlineLevel="0" collapsed="false"/>
    <row r="22" customFormat="false" ht="18.75" hidden="false" customHeight="false" outlineLevel="0" collapsed="false">
      <c r="A22" s="23" t="s">
        <v>28</v>
      </c>
      <c r="B22" s="23"/>
      <c r="C22" s="23"/>
      <c r="D22" s="23"/>
      <c r="E22" s="23"/>
      <c r="F22" s="23"/>
      <c r="G22" s="23"/>
      <c r="H22" s="23"/>
    </row>
    <row r="23" customFormat="false" ht="18.75" hidden="false" customHeight="false" outlineLevel="0" collapsed="false">
      <c r="A23" s="23" t="s">
        <v>29</v>
      </c>
      <c r="B23" s="23"/>
      <c r="C23" s="23"/>
      <c r="D23" s="23"/>
      <c r="E23" s="23"/>
      <c r="F23" s="23"/>
      <c r="G23" s="23"/>
      <c r="H23" s="23"/>
    </row>
    <row r="24" customFormat="false" ht="18.75" hidden="false" customHeight="false" outlineLevel="0" collapsed="false">
      <c r="A24" s="8" t="s">
        <v>30</v>
      </c>
      <c r="B24" s="8"/>
      <c r="C24" s="8"/>
      <c r="D24" s="8"/>
      <c r="E24" s="8"/>
      <c r="F24" s="8"/>
      <c r="G24" s="8"/>
      <c r="H24" s="8"/>
    </row>
    <row r="25" customFormat="false" ht="18.75" hidden="false" customHeight="false" outlineLevel="0" collapsed="false">
      <c r="A25" s="23" t="s">
        <v>31</v>
      </c>
      <c r="B25" s="23"/>
      <c r="C25" s="23"/>
      <c r="D25" s="23"/>
      <c r="E25" s="23"/>
      <c r="F25" s="23"/>
      <c r="G25" s="23"/>
      <c r="H25" s="23"/>
    </row>
    <row r="26" customFormat="false" ht="12" hidden="false" customHeight="true" outlineLevel="0" collapsed="false">
      <c r="A26" s="3"/>
      <c r="B26" s="24"/>
      <c r="C26" s="24"/>
      <c r="D26" s="24"/>
      <c r="E26" s="24"/>
      <c r="F26" s="24"/>
      <c r="G26" s="24"/>
      <c r="H26" s="24"/>
    </row>
    <row r="27" customFormat="false" ht="49.5" hidden="false" customHeight="true" outlineLevel="0" collapsed="false">
      <c r="A27" s="14" t="s">
        <v>32</v>
      </c>
      <c r="B27" s="25" t="s">
        <v>33</v>
      </c>
      <c r="C27" s="25" t="s">
        <v>34</v>
      </c>
      <c r="D27" s="25"/>
      <c r="E27" s="26" t="s">
        <v>35</v>
      </c>
      <c r="F27" s="26"/>
      <c r="G27" s="26"/>
      <c r="H27" s="26"/>
    </row>
    <row r="28" customFormat="false" ht="44.25" hidden="false" customHeight="true" outlineLevel="0" collapsed="false">
      <c r="A28" s="14"/>
      <c r="B28" s="25"/>
      <c r="C28" s="25" t="s">
        <v>36</v>
      </c>
      <c r="D28" s="25" t="s">
        <v>37</v>
      </c>
      <c r="E28" s="27" t="s">
        <v>38</v>
      </c>
      <c r="F28" s="28" t="s">
        <v>39</v>
      </c>
      <c r="G28" s="29" t="s">
        <v>40</v>
      </c>
      <c r="H28" s="29" t="s">
        <v>41</v>
      </c>
    </row>
    <row r="29" customFormat="false" ht="19.5" hidden="false" customHeight="false" outlineLevel="0" collapsed="false">
      <c r="A29" s="14" t="n">
        <v>1</v>
      </c>
      <c r="B29" s="25" t="n">
        <v>2</v>
      </c>
      <c r="C29" s="14" t="n">
        <v>3</v>
      </c>
      <c r="D29" s="25" t="n">
        <v>4</v>
      </c>
      <c r="E29" s="14" t="n">
        <v>5</v>
      </c>
      <c r="F29" s="25" t="n">
        <v>6</v>
      </c>
      <c r="G29" s="14" t="n">
        <v>7</v>
      </c>
      <c r="H29" s="25" t="n">
        <v>8</v>
      </c>
    </row>
    <row r="30" s="31" customFormat="true" ht="21.75" hidden="false" customHeight="true" outlineLevel="0" collapsed="false">
      <c r="A30" s="30" t="s">
        <v>42</v>
      </c>
      <c r="B30" s="30"/>
      <c r="C30" s="30"/>
      <c r="D30" s="30"/>
      <c r="E30" s="30"/>
      <c r="F30" s="30"/>
      <c r="G30" s="30"/>
      <c r="H30" s="30"/>
    </row>
    <row r="31" s="31" customFormat="true" ht="39" hidden="false" customHeight="true" outlineLevel="0" collapsed="false">
      <c r="A31" s="32" t="s">
        <v>43</v>
      </c>
      <c r="B31" s="33" t="n">
        <v>1000</v>
      </c>
      <c r="C31" s="34" t="n">
        <f aca="false">'I. Фін результат'!C7</f>
        <v>62421.2</v>
      </c>
      <c r="D31" s="34" t="n">
        <f aca="false">'I. Фін результат'!D7</f>
        <v>64231.3</v>
      </c>
      <c r="E31" s="34" t="n">
        <f aca="false">'I. Фін результат'!E7</f>
        <v>77240.6</v>
      </c>
      <c r="F31" s="34" t="n">
        <f aca="false">'I. Фін результат'!F7</f>
        <v>64231.3</v>
      </c>
      <c r="G31" s="34" t="n">
        <f aca="false">F31-E31</f>
        <v>-13009.3</v>
      </c>
      <c r="H31" s="35" t="n">
        <f aca="false">(F31/E31)*100</f>
        <v>83.1574327490983</v>
      </c>
    </row>
    <row r="32" s="31" customFormat="true" ht="20.1" hidden="false" customHeight="true" outlineLevel="0" collapsed="false">
      <c r="A32" s="36" t="s">
        <v>44</v>
      </c>
      <c r="B32" s="25" t="n">
        <v>1010</v>
      </c>
      <c r="C32" s="37" t="n">
        <f aca="false">'I. Фін результат'!C8</f>
        <v>-87304.5</v>
      </c>
      <c r="D32" s="37" t="n">
        <f aca="false">'I. Фін результат'!D8</f>
        <v>-103198.3</v>
      </c>
      <c r="E32" s="37" t="n">
        <f aca="false">'I. Фін результат'!E8</f>
        <v>-107866.7</v>
      </c>
      <c r="F32" s="37" t="n">
        <f aca="false">'I. Фін результат'!F8</f>
        <v>-103198.3</v>
      </c>
      <c r="G32" s="37" t="n">
        <f aca="false">F32-E32</f>
        <v>4668.40000000001</v>
      </c>
      <c r="H32" s="38" t="n">
        <f aca="false">(F32/E32)*100</f>
        <v>95.6720656143184</v>
      </c>
    </row>
    <row r="33" s="31" customFormat="true" ht="20.1" hidden="false" customHeight="true" outlineLevel="0" collapsed="false">
      <c r="A33" s="39" t="s">
        <v>45</v>
      </c>
      <c r="B33" s="40" t="n">
        <v>1020</v>
      </c>
      <c r="C33" s="41" t="n">
        <f aca="false">SUM(C31:C32)</f>
        <v>-24883.3</v>
      </c>
      <c r="D33" s="41" t="n">
        <f aca="false">SUM(D31:D32)</f>
        <v>-38967</v>
      </c>
      <c r="E33" s="41" t="n">
        <f aca="false">SUM(E31:E32)</f>
        <v>-30626.1</v>
      </c>
      <c r="F33" s="41" t="n">
        <f aca="false">SUM(F31:F32)</f>
        <v>-38967</v>
      </c>
      <c r="G33" s="34" t="n">
        <f aca="false">F33-E33</f>
        <v>-8340.89999999999</v>
      </c>
      <c r="H33" s="35" t="n">
        <f aca="false">(F33/E33)*100</f>
        <v>127.234613613878</v>
      </c>
    </row>
    <row r="34" s="31" customFormat="true" ht="20.1" hidden="false" customHeight="true" outlineLevel="0" collapsed="false">
      <c r="A34" s="36" t="s">
        <v>46</v>
      </c>
      <c r="B34" s="14" t="n">
        <v>1030</v>
      </c>
      <c r="C34" s="37" t="n">
        <f aca="false">'I. Фін результат'!C18</f>
        <v>-12005.6</v>
      </c>
      <c r="D34" s="37" t="n">
        <f aca="false">'I. Фін результат'!D18</f>
        <v>-13692.1</v>
      </c>
      <c r="E34" s="37" t="n">
        <f aca="false">'I. Фін результат'!E18</f>
        <v>-15100.6</v>
      </c>
      <c r="F34" s="37" t="n">
        <f aca="false">'I. Фін результат'!F18</f>
        <v>-13692.1</v>
      </c>
      <c r="G34" s="37" t="n">
        <f aca="false">F34-E34</f>
        <v>1408.5</v>
      </c>
      <c r="H34" s="38" t="n">
        <f aca="false">(F34/E34)*100</f>
        <v>90.6725560573752</v>
      </c>
      <c r="I34" s="42"/>
    </row>
    <row r="35" s="31" customFormat="true" ht="39.75" hidden="false" customHeight="true" outlineLevel="0" collapsed="false">
      <c r="A35" s="43" t="s">
        <v>47</v>
      </c>
      <c r="B35" s="14" t="n">
        <v>1031</v>
      </c>
      <c r="C35" s="37" t="n">
        <f aca="false">'I. Фін результат'!C19</f>
        <v>-322.4</v>
      </c>
      <c r="D35" s="37" t="n">
        <f aca="false">'I. Фін результат'!D19</f>
        <v>-314.9</v>
      </c>
      <c r="E35" s="37" t="n">
        <f aca="false">'I. Фін результат'!E19</f>
        <v>-335.5</v>
      </c>
      <c r="F35" s="37" t="n">
        <f aca="false">'I. Фін результат'!F19</f>
        <v>-314.9</v>
      </c>
      <c r="G35" s="37" t="n">
        <f aca="false">F35-E35</f>
        <v>20.6</v>
      </c>
      <c r="H35" s="38" t="n">
        <f aca="false">(F35/E35)*100</f>
        <v>93.859910581222</v>
      </c>
      <c r="I35" s="42"/>
    </row>
    <row r="36" s="31" customFormat="true" ht="20.1" hidden="false" customHeight="true" outlineLevel="0" collapsed="false">
      <c r="A36" s="43" t="s">
        <v>48</v>
      </c>
      <c r="B36" s="14" t="n">
        <v>1032</v>
      </c>
      <c r="C36" s="37" t="n">
        <f aca="false">'I. Фін результат'!C20</f>
        <v>-3.2</v>
      </c>
      <c r="D36" s="37" t="n">
        <f aca="false">'I. Фін результат'!D20</f>
        <v>-3</v>
      </c>
      <c r="E36" s="37" t="n">
        <f aca="false">'I. Фін результат'!E20</f>
        <v>-3</v>
      </c>
      <c r="F36" s="37" t="n">
        <f aca="false">'I. Фін результат'!F20</f>
        <v>-3</v>
      </c>
      <c r="G36" s="37" t="n">
        <f aca="false">F36-E36</f>
        <v>0</v>
      </c>
      <c r="H36" s="38" t="n">
        <f aca="false">(F36/E36)*100</f>
        <v>100</v>
      </c>
      <c r="I36" s="42"/>
    </row>
    <row r="37" s="31" customFormat="true" ht="20.1" hidden="false" customHeight="true" outlineLevel="0" collapsed="false">
      <c r="A37" s="43" t="s">
        <v>49</v>
      </c>
      <c r="B37" s="14" t="n">
        <v>1033</v>
      </c>
      <c r="C37" s="37" t="n">
        <f aca="false">'I. Фін результат'!C21</f>
        <v>0</v>
      </c>
      <c r="D37" s="37" t="n">
        <f aca="false">'I. Фін результат'!D21</f>
        <v>0</v>
      </c>
      <c r="E37" s="37" t="n">
        <f aca="false">'I. Фін результат'!E21</f>
        <v>0</v>
      </c>
      <c r="F37" s="37" t="n">
        <f aca="false">'I. Фін результат'!F21</f>
        <v>0</v>
      </c>
      <c r="G37" s="37" t="n">
        <f aca="false">F37-E37</f>
        <v>0</v>
      </c>
      <c r="H37" s="38" t="e">
        <f aca="false">(F37/E37)*100</f>
        <v>#DIV/0!</v>
      </c>
    </row>
    <row r="38" s="31" customFormat="true" ht="20.1" hidden="false" customHeight="true" outlineLevel="0" collapsed="false">
      <c r="A38" s="43" t="s">
        <v>50</v>
      </c>
      <c r="B38" s="14" t="n">
        <v>1034</v>
      </c>
      <c r="C38" s="37" t="n">
        <f aca="false">'I. Фін результат'!C22</f>
        <v>-1</v>
      </c>
      <c r="D38" s="37" t="n">
        <f aca="false">'I. Фін результат'!D22</f>
        <v>0</v>
      </c>
      <c r="E38" s="37" t="n">
        <f aca="false">'I. Фін результат'!E22</f>
        <v>-3</v>
      </c>
      <c r="F38" s="37" t="n">
        <f aca="false">'I. Фін результат'!F22</f>
        <v>0</v>
      </c>
      <c r="G38" s="37" t="n">
        <f aca="false">F38-E38</f>
        <v>3</v>
      </c>
      <c r="H38" s="38" t="n">
        <f aca="false">(F38/E38)*100</f>
        <v>-0</v>
      </c>
    </row>
    <row r="39" s="31" customFormat="true" ht="20.1" hidden="false" customHeight="true" outlineLevel="0" collapsed="false">
      <c r="A39" s="43" t="s">
        <v>51</v>
      </c>
      <c r="B39" s="14" t="n">
        <v>1035</v>
      </c>
      <c r="C39" s="37" t="n">
        <f aca="false">'I. Фін результат'!C23</f>
        <v>-0.5</v>
      </c>
      <c r="D39" s="37" t="n">
        <f aca="false">'I. Фін результат'!D23</f>
        <v>0</v>
      </c>
      <c r="E39" s="37" t="n">
        <f aca="false">'I. Фін результат'!E23</f>
        <v>0</v>
      </c>
      <c r="F39" s="37" t="n">
        <f aca="false">'I. Фін результат'!F23</f>
        <v>0</v>
      </c>
      <c r="G39" s="37" t="n">
        <f aca="false">F39-E39</f>
        <v>0</v>
      </c>
      <c r="H39" s="38" t="e">
        <f aca="false">(F39/E39)*100</f>
        <v>#DIV/0!</v>
      </c>
    </row>
    <row r="40" s="31" customFormat="true" ht="20.1" hidden="false" customHeight="true" outlineLevel="0" collapsed="false">
      <c r="A40" s="36" t="s">
        <v>52</v>
      </c>
      <c r="B40" s="25" t="n">
        <v>1060</v>
      </c>
      <c r="C40" s="37" t="n">
        <f aca="false">'I. Фін результат'!C41</f>
        <v>-117.2</v>
      </c>
      <c r="D40" s="37" t="n">
        <f aca="false">'I. Фін результат'!D41</f>
        <v>-633.5</v>
      </c>
      <c r="E40" s="37" t="n">
        <f aca="false">'I. Фін результат'!E41</f>
        <v>-198.5</v>
      </c>
      <c r="F40" s="37" t="n">
        <f aca="false">'I. Фін результат'!F41</f>
        <v>-633.5</v>
      </c>
      <c r="G40" s="37" t="n">
        <f aca="false">F40-E40</f>
        <v>-435</v>
      </c>
      <c r="H40" s="38" t="n">
        <f aca="false">(F40/E40)*100</f>
        <v>319.143576826197</v>
      </c>
    </row>
    <row r="41" s="31" customFormat="true" ht="20.1" hidden="false" customHeight="true" outlineLevel="0" collapsed="false">
      <c r="A41" s="43" t="s">
        <v>53</v>
      </c>
      <c r="B41" s="14" t="n">
        <v>1070</v>
      </c>
      <c r="C41" s="37" t="n">
        <f aca="false">'I. Фін результат'!C49</f>
        <v>27895.2</v>
      </c>
      <c r="D41" s="37" t="n">
        <f aca="false">'I. Фін результат'!D49</f>
        <v>43536.8</v>
      </c>
      <c r="E41" s="37" t="n">
        <f aca="false">'I. Фін результат'!E49</f>
        <v>46077.3</v>
      </c>
      <c r="F41" s="37" t="n">
        <f aca="false">'I. Фін результат'!F49</f>
        <v>43536.8</v>
      </c>
      <c r="G41" s="37" t="n">
        <f aca="false">F41-E41</f>
        <v>-2540.49999999999</v>
      </c>
      <c r="H41" s="38" t="n">
        <f aca="false">(F41/E41)*100</f>
        <v>94.4864390925684</v>
      </c>
    </row>
    <row r="42" s="31" customFormat="true" ht="20.1" hidden="false" customHeight="true" outlineLevel="0" collapsed="false">
      <c r="A42" s="43" t="s">
        <v>54</v>
      </c>
      <c r="B42" s="14" t="n">
        <v>1071</v>
      </c>
      <c r="C42" s="37" t="n">
        <f aca="false">'I. Фін результат'!C50</f>
        <v>0</v>
      </c>
      <c r="D42" s="37" t="n">
        <f aca="false">'I. Фін результат'!D50</f>
        <v>0</v>
      </c>
      <c r="E42" s="37" t="n">
        <f aca="false">'I. Фін результат'!E50</f>
        <v>0</v>
      </c>
      <c r="F42" s="37" t="n">
        <f aca="false">'I. Фін результат'!F50</f>
        <v>0</v>
      </c>
      <c r="G42" s="37" t="n">
        <f aca="false">F42-E42</f>
        <v>0</v>
      </c>
      <c r="H42" s="38" t="e">
        <f aca="false">(F42/E42)*100</f>
        <v>#DIV/0!</v>
      </c>
    </row>
    <row r="43" s="31" customFormat="true" ht="20.1" hidden="false" customHeight="true" outlineLevel="0" collapsed="false">
      <c r="A43" s="43" t="s">
        <v>55</v>
      </c>
      <c r="B43" s="14" t="n">
        <v>1072</v>
      </c>
      <c r="C43" s="37" t="n">
        <f aca="false">'I. Фін результат'!C51</f>
        <v>0</v>
      </c>
      <c r="D43" s="37" t="n">
        <f aca="false">'I. Фін результат'!D51</f>
        <v>0</v>
      </c>
      <c r="E43" s="37" t="n">
        <f aca="false">'I. Фін результат'!E51</f>
        <v>0</v>
      </c>
      <c r="F43" s="37" t="n">
        <f aca="false">'I. Фін результат'!F51</f>
        <v>0</v>
      </c>
      <c r="G43" s="37" t="n">
        <f aca="false">F43-E43</f>
        <v>0</v>
      </c>
      <c r="H43" s="38" t="e">
        <f aca="false">(F43/E43)*100</f>
        <v>#DIV/0!</v>
      </c>
    </row>
    <row r="44" s="31" customFormat="true" ht="20.1" hidden="false" customHeight="true" outlineLevel="0" collapsed="false">
      <c r="A44" s="44" t="s">
        <v>56</v>
      </c>
      <c r="B44" s="14" t="n">
        <v>1080</v>
      </c>
      <c r="C44" s="37" t="n">
        <f aca="false">'I. Фін результат'!C53</f>
        <v>-2029.8</v>
      </c>
      <c r="D44" s="37" t="n">
        <f aca="false">'I. Фін результат'!D53</f>
        <v>-2132.9</v>
      </c>
      <c r="E44" s="37" t="n">
        <f aca="false">'I. Фін результат'!E53</f>
        <v>-1686</v>
      </c>
      <c r="F44" s="37" t="n">
        <f aca="false">'I. Фін результат'!F53</f>
        <v>-2132.9</v>
      </c>
      <c r="G44" s="37" t="n">
        <f aca="false">F44-E44</f>
        <v>-446.9</v>
      </c>
      <c r="H44" s="38" t="n">
        <f aca="false">(F44/E44)*100</f>
        <v>126.506524317912</v>
      </c>
    </row>
    <row r="45" s="31" customFormat="true" ht="20.1" hidden="false" customHeight="true" outlineLevel="0" collapsed="false">
      <c r="A45" s="43" t="s">
        <v>54</v>
      </c>
      <c r="B45" s="14" t="n">
        <v>1081</v>
      </c>
      <c r="C45" s="37" t="str">
        <f aca="false">'I. Фін результат'!C54</f>
        <v>(    )</v>
      </c>
      <c r="D45" s="37" t="str">
        <f aca="false">'I. Фін результат'!D54</f>
        <v>(    )</v>
      </c>
      <c r="E45" s="37" t="str">
        <f aca="false">'I. Фін результат'!E54</f>
        <v>(    )</v>
      </c>
      <c r="F45" s="37" t="str">
        <f aca="false">'I. Фін результат'!F54</f>
        <v>(    )</v>
      </c>
      <c r="G45" s="37" t="e">
        <f aca="false">F45-E45</f>
        <v>#VALUE!</v>
      </c>
      <c r="H45" s="38" t="e">
        <f aca="false">(F45/E45)*100</f>
        <v>#VALUE!</v>
      </c>
    </row>
    <row r="46" s="31" customFormat="true" ht="20.1" hidden="false" customHeight="true" outlineLevel="0" collapsed="false">
      <c r="A46" s="43" t="s">
        <v>57</v>
      </c>
      <c r="B46" s="14" t="n">
        <v>1082</v>
      </c>
      <c r="C46" s="37" t="str">
        <f aca="false">'I. Фін результат'!C55</f>
        <v>(    )</v>
      </c>
      <c r="D46" s="37" t="str">
        <f aca="false">'I. Фін результат'!D55</f>
        <v>(    )</v>
      </c>
      <c r="E46" s="37" t="str">
        <f aca="false">'I. Фін результат'!E55</f>
        <v>(    )</v>
      </c>
      <c r="F46" s="37" t="str">
        <f aca="false">'I. Фін результат'!F55</f>
        <v>(    )</v>
      </c>
      <c r="G46" s="37" t="e">
        <f aca="false">F46-E46</f>
        <v>#VALUE!</v>
      </c>
      <c r="H46" s="38" t="e">
        <f aca="false">(F46/E46)*100</f>
        <v>#VALUE!</v>
      </c>
    </row>
    <row r="47" s="31" customFormat="true" ht="20.1" hidden="false" customHeight="true" outlineLevel="0" collapsed="false">
      <c r="A47" s="45" t="s">
        <v>58</v>
      </c>
      <c r="B47" s="40" t="n">
        <v>1100</v>
      </c>
      <c r="C47" s="41" t="n">
        <f aca="false">SUM(C33,C34,C40,C41,C44)</f>
        <v>-11140.7</v>
      </c>
      <c r="D47" s="41" t="n">
        <f aca="false">SUM(D33,D34,D40,D41,D44)</f>
        <v>-11888.7</v>
      </c>
      <c r="E47" s="41" t="n">
        <f aca="false">SUM(E33,E34,E40,E41,E44)</f>
        <v>-1533.90000000001</v>
      </c>
      <c r="F47" s="41" t="n">
        <f aca="false">SUM(F33,F34,F40,F41,F44)</f>
        <v>-11888.7</v>
      </c>
      <c r="G47" s="34" t="n">
        <f aca="false">F47-E47</f>
        <v>-10354.8</v>
      </c>
      <c r="H47" s="35" t="n">
        <f aca="false">(F47/E47)*100</f>
        <v>775.063563465669</v>
      </c>
    </row>
    <row r="48" s="31" customFormat="true" ht="20.1" hidden="false" customHeight="true" outlineLevel="0" collapsed="false">
      <c r="A48" s="46" t="s">
        <v>59</v>
      </c>
      <c r="B48" s="40" t="n">
        <v>1310</v>
      </c>
      <c r="C48" s="47" t="n">
        <f aca="false">'I. Фін результат'!C89</f>
        <v>-5991.00000000001</v>
      </c>
      <c r="D48" s="47" t="n">
        <f aca="false">'I. Фін результат'!D89</f>
        <v>-2295.8</v>
      </c>
      <c r="E48" s="47" t="n">
        <f aca="false">'I. Фін результат'!E89</f>
        <v>4433.49999999999</v>
      </c>
      <c r="F48" s="47" t="n">
        <f aca="false">'I. Фін результат'!F89</f>
        <v>-2295.8</v>
      </c>
      <c r="G48" s="34" t="n">
        <f aca="false">F48-E48</f>
        <v>-6729.29999999998</v>
      </c>
      <c r="H48" s="35" t="n">
        <f aca="false">(F48/E48)*100</f>
        <v>-51.7830156761025</v>
      </c>
    </row>
    <row r="49" s="31" customFormat="true" ht="18.75" hidden="false" customHeight="false" outlineLevel="0" collapsed="false">
      <c r="A49" s="46" t="s">
        <v>60</v>
      </c>
      <c r="B49" s="40" t="n">
        <v>5010</v>
      </c>
      <c r="C49" s="48" t="n">
        <f aca="false">(C48/C31)*100</f>
        <v>-9.59770078114488</v>
      </c>
      <c r="D49" s="48" t="n">
        <f aca="false">(D48/D31)*100</f>
        <v>-3.57426986531488</v>
      </c>
      <c r="E49" s="48" t="n">
        <f aca="false">(E48/E31)*100</f>
        <v>5.73985701820026</v>
      </c>
      <c r="F49" s="48" t="n">
        <f aca="false">(F48/F31)*100</f>
        <v>-3.57426986531488</v>
      </c>
      <c r="G49" s="34" t="n">
        <f aca="false">F49-E49</f>
        <v>-9.31412688351514</v>
      </c>
      <c r="H49" s="35" t="n">
        <f aca="false">(F49/E49)*100</f>
        <v>-62.2710610034603</v>
      </c>
    </row>
    <row r="50" s="31" customFormat="true" ht="20.1" hidden="false" customHeight="true" outlineLevel="0" collapsed="false">
      <c r="A50" s="43" t="s">
        <v>61</v>
      </c>
      <c r="B50" s="14" t="n">
        <v>1110</v>
      </c>
      <c r="C50" s="37" t="n">
        <f aca="false">'I. Фін результат'!C61</f>
        <v>0</v>
      </c>
      <c r="D50" s="37" t="n">
        <f aca="false">'I. Фін результат'!D61</f>
        <v>0</v>
      </c>
      <c r="E50" s="37" t="n">
        <f aca="false">'I. Фін результат'!E61</f>
        <v>0</v>
      </c>
      <c r="F50" s="37" t="n">
        <f aca="false">'I. Фін результат'!F61</f>
        <v>0</v>
      </c>
      <c r="G50" s="37" t="n">
        <f aca="false">F50-E50</f>
        <v>0</v>
      </c>
      <c r="H50" s="38" t="e">
        <f aca="false">(F50/E50)*100</f>
        <v>#DIV/0!</v>
      </c>
    </row>
    <row r="51" s="31" customFormat="true" ht="18.75" hidden="false" customHeight="false" outlineLevel="0" collapsed="false">
      <c r="A51" s="43" t="s">
        <v>62</v>
      </c>
      <c r="B51" s="14" t="n">
        <v>1120</v>
      </c>
      <c r="C51" s="37" t="str">
        <f aca="false">'I. Фін результат'!C62</f>
        <v>(    )</v>
      </c>
      <c r="D51" s="37" t="str">
        <f aca="false">'I. Фін результат'!D62</f>
        <v>(    )</v>
      </c>
      <c r="E51" s="37" t="str">
        <f aca="false">'I. Фін результат'!E62</f>
        <v>(    )</v>
      </c>
      <c r="F51" s="37" t="str">
        <f aca="false">'I. Фін результат'!F62</f>
        <v>(    )</v>
      </c>
      <c r="G51" s="37" t="e">
        <f aca="false">F51-E51</f>
        <v>#VALUE!</v>
      </c>
      <c r="H51" s="38" t="e">
        <f aca="false">(F51/E51)*100</f>
        <v>#VALUE!</v>
      </c>
    </row>
    <row r="52" s="31" customFormat="true" ht="20.1" hidden="false" customHeight="true" outlineLevel="0" collapsed="false">
      <c r="A52" s="43" t="s">
        <v>63</v>
      </c>
      <c r="B52" s="14" t="n">
        <v>1130</v>
      </c>
      <c r="C52" s="37" t="n">
        <f aca="false">'I. Фін результат'!C63</f>
        <v>38.6</v>
      </c>
      <c r="D52" s="37" t="n">
        <f aca="false">'I. Фін результат'!D63</f>
        <v>51</v>
      </c>
      <c r="E52" s="37" t="n">
        <f aca="false">'I. Фін результат'!E63</f>
        <v>5</v>
      </c>
      <c r="F52" s="37" t="n">
        <f aca="false">'I. Фін результат'!F63</f>
        <v>51</v>
      </c>
      <c r="G52" s="37" t="n">
        <f aca="false">F52-E52</f>
        <v>46</v>
      </c>
      <c r="H52" s="38" t="n">
        <f aca="false">(F52/E52)*100</f>
        <v>1020</v>
      </c>
    </row>
    <row r="53" s="31" customFormat="true" ht="20.1" hidden="false" customHeight="true" outlineLevel="0" collapsed="false">
      <c r="A53" s="43" t="s">
        <v>64</v>
      </c>
      <c r="B53" s="14" t="n">
        <v>1140</v>
      </c>
      <c r="C53" s="37" t="n">
        <f aca="false">'I. Фін результат'!C64</f>
        <v>-94</v>
      </c>
      <c r="D53" s="37" t="n">
        <f aca="false">'I. Фін результат'!D64</f>
        <v>-72</v>
      </c>
      <c r="E53" s="37" t="n">
        <f aca="false">'I. Фін результат'!E64</f>
        <v>-60</v>
      </c>
      <c r="F53" s="37" t="n">
        <f aca="false">'I. Фін результат'!F64</f>
        <v>-72</v>
      </c>
      <c r="G53" s="37" t="n">
        <f aca="false">F53-E53</f>
        <v>-12</v>
      </c>
      <c r="H53" s="38" t="n">
        <f aca="false">(F53/E53)*100</f>
        <v>120</v>
      </c>
    </row>
    <row r="54" s="31" customFormat="true" ht="20.1" hidden="false" customHeight="true" outlineLevel="0" collapsed="false">
      <c r="A54" s="43" t="s">
        <v>65</v>
      </c>
      <c r="B54" s="14" t="n">
        <v>1150</v>
      </c>
      <c r="C54" s="37" t="n">
        <f aca="false">'I. Фін результат'!C65</f>
        <v>1820.9</v>
      </c>
      <c r="D54" s="37" t="n">
        <f aca="false">'I. Фін результат'!D65</f>
        <v>3382.4</v>
      </c>
      <c r="E54" s="37" t="n">
        <f aca="false">'I. Фін результат'!E65</f>
        <v>1751</v>
      </c>
      <c r="F54" s="37" t="n">
        <f aca="false">'I. Фін результат'!F65</f>
        <v>3382.4</v>
      </c>
      <c r="G54" s="37" t="n">
        <f aca="false">F54-E54</f>
        <v>1631.4</v>
      </c>
      <c r="H54" s="38" t="n">
        <f aca="false">(F54/E54)*100</f>
        <v>193.169617361508</v>
      </c>
    </row>
    <row r="55" s="31" customFormat="true" ht="20.1" hidden="false" customHeight="true" outlineLevel="0" collapsed="false">
      <c r="A55" s="43" t="s">
        <v>54</v>
      </c>
      <c r="B55" s="14" t="n">
        <v>1151</v>
      </c>
      <c r="C55" s="37" t="n">
        <f aca="false">'I. Фін результат'!C66</f>
        <v>0</v>
      </c>
      <c r="D55" s="37" t="n">
        <f aca="false">'I. Фін результат'!D66</f>
        <v>0</v>
      </c>
      <c r="E55" s="37" t="n">
        <f aca="false">'I. Фін результат'!E66</f>
        <v>0</v>
      </c>
      <c r="F55" s="37" t="n">
        <f aca="false">'I. Фін результат'!F66</f>
        <v>0</v>
      </c>
      <c r="G55" s="37" t="n">
        <f aca="false">F55-E55</f>
        <v>0</v>
      </c>
      <c r="H55" s="38" t="e">
        <f aca="false">(F55/E55)*100</f>
        <v>#DIV/0!</v>
      </c>
    </row>
    <row r="56" s="31" customFormat="true" ht="20.1" hidden="false" customHeight="true" outlineLevel="0" collapsed="false">
      <c r="A56" s="43" t="s">
        <v>66</v>
      </c>
      <c r="B56" s="14" t="n">
        <v>1160</v>
      </c>
      <c r="C56" s="37" t="n">
        <f aca="false">'I. Фін результат'!C68</f>
        <v>-222.4</v>
      </c>
      <c r="D56" s="37" t="n">
        <f aca="false">'I. Фін результат'!D68</f>
        <v>-177.9</v>
      </c>
      <c r="E56" s="37" t="n">
        <f aca="false">'I. Фін результат'!E68</f>
        <v>-206</v>
      </c>
      <c r="F56" s="37" t="n">
        <f aca="false">'I. Фін результат'!F68</f>
        <v>-177.9</v>
      </c>
      <c r="G56" s="37" t="n">
        <f aca="false">F56-E56</f>
        <v>28.1</v>
      </c>
      <c r="H56" s="38" t="n">
        <f aca="false">(F56/E56)*100</f>
        <v>86.3592233009709</v>
      </c>
    </row>
    <row r="57" s="31" customFormat="true" ht="20.1" hidden="false" customHeight="true" outlineLevel="0" collapsed="false">
      <c r="A57" s="43" t="s">
        <v>54</v>
      </c>
      <c r="B57" s="14" t="n">
        <v>1161</v>
      </c>
      <c r="C57" s="37" t="str">
        <f aca="false">'I. Фін результат'!C69</f>
        <v>(    )</v>
      </c>
      <c r="D57" s="37" t="str">
        <f aca="false">'I. Фін результат'!D69</f>
        <v>(    )</v>
      </c>
      <c r="E57" s="37" t="str">
        <f aca="false">'I. Фін результат'!E69</f>
        <v>(    )</v>
      </c>
      <c r="F57" s="37" t="str">
        <f aca="false">'I. Фін результат'!F69</f>
        <v>(    )</v>
      </c>
      <c r="G57" s="37" t="e">
        <f aca="false">F57-E57</f>
        <v>#VALUE!</v>
      </c>
      <c r="H57" s="38" t="e">
        <f aca="false">(F57/E57)*100</f>
        <v>#VALUE!</v>
      </c>
    </row>
    <row r="58" s="31" customFormat="true" ht="20.1" hidden="false" customHeight="true" outlineLevel="0" collapsed="false">
      <c r="A58" s="46" t="s">
        <v>67</v>
      </c>
      <c r="B58" s="49" t="n">
        <v>1170</v>
      </c>
      <c r="C58" s="41" t="n">
        <f aca="false">SUM(C47,C50:C54,C56)</f>
        <v>-9597.60000000001</v>
      </c>
      <c r="D58" s="41" t="n">
        <f aca="false">SUM(D47,D50:D54,D56)</f>
        <v>-8705.2</v>
      </c>
      <c r="E58" s="41" t="n">
        <f aca="false">SUM(E47,E50:E54,E56)</f>
        <v>-43.9000000000124</v>
      </c>
      <c r="F58" s="41" t="n">
        <f aca="false">SUM(F47,F50:F54,F56)</f>
        <v>-8705.2</v>
      </c>
      <c r="G58" s="34" t="n">
        <f aca="false">F58-E58</f>
        <v>-8661.29999999998</v>
      </c>
      <c r="H58" s="35" t="n">
        <f aca="false">(F58/E58)*100</f>
        <v>19829.6127562586</v>
      </c>
    </row>
    <row r="59" s="31" customFormat="true" ht="20.1" hidden="false" customHeight="true" outlineLevel="0" collapsed="false">
      <c r="A59" s="43" t="s">
        <v>68</v>
      </c>
      <c r="B59" s="25" t="n">
        <v>1180</v>
      </c>
      <c r="C59" s="37" t="n">
        <f aca="false">'I. Фін результат'!C72</f>
        <v>-5260</v>
      </c>
      <c r="D59" s="37" t="n">
        <f aca="false">'I. Фін результат'!D72</f>
        <v>-2916.4</v>
      </c>
      <c r="E59" s="37" t="n">
        <f aca="false">'I. Фін результат'!E72</f>
        <v>-111.7</v>
      </c>
      <c r="F59" s="37" t="n">
        <f aca="false">'I. Фін результат'!F72</f>
        <v>-2916.4</v>
      </c>
      <c r="G59" s="37" t="n">
        <f aca="false">F59-E59</f>
        <v>-2804.7</v>
      </c>
      <c r="H59" s="38" t="n">
        <f aca="false">(F59/E59)*100</f>
        <v>2610.92211280215</v>
      </c>
    </row>
    <row r="60" s="31" customFormat="true" ht="20.1" hidden="false" customHeight="true" outlineLevel="0" collapsed="false">
      <c r="A60" s="43" t="s">
        <v>69</v>
      </c>
      <c r="B60" s="25" t="n">
        <v>1181</v>
      </c>
      <c r="C60" s="37" t="n">
        <f aca="false">'I. Фін результат'!C73</f>
        <v>0</v>
      </c>
      <c r="D60" s="37" t="n">
        <f aca="false">'I. Фін результат'!D73</f>
        <v>0</v>
      </c>
      <c r="E60" s="37" t="n">
        <f aca="false">'I. Фін результат'!E73</f>
        <v>0</v>
      </c>
      <c r="F60" s="37" t="n">
        <f aca="false">'I. Фін результат'!F73</f>
        <v>0</v>
      </c>
      <c r="G60" s="37" t="n">
        <f aca="false">F60-E60</f>
        <v>0</v>
      </c>
      <c r="H60" s="38" t="e">
        <f aca="false">(F60/E60)*100</f>
        <v>#DIV/0!</v>
      </c>
    </row>
    <row r="61" s="31" customFormat="true" ht="20.1" hidden="false" customHeight="true" outlineLevel="0" collapsed="false">
      <c r="A61" s="43" t="s">
        <v>70</v>
      </c>
      <c r="B61" s="14" t="n">
        <v>1190</v>
      </c>
      <c r="C61" s="37" t="n">
        <f aca="false">'I. Фін результат'!C74</f>
        <v>0</v>
      </c>
      <c r="D61" s="37" t="n">
        <f aca="false">'I. Фін результат'!D74</f>
        <v>0</v>
      </c>
      <c r="E61" s="37" t="n">
        <f aca="false">'I. Фін результат'!E74</f>
        <v>0</v>
      </c>
      <c r="F61" s="37" t="n">
        <f aca="false">'I. Фін результат'!F74</f>
        <v>0</v>
      </c>
      <c r="G61" s="37" t="n">
        <f aca="false">F61-E61</f>
        <v>0</v>
      </c>
      <c r="H61" s="38" t="e">
        <f aca="false">(F61/E61)*100</f>
        <v>#DIV/0!</v>
      </c>
    </row>
    <row r="62" s="31" customFormat="true" ht="20.1" hidden="false" customHeight="true" outlineLevel="0" collapsed="false">
      <c r="A62" s="43" t="s">
        <v>71</v>
      </c>
      <c r="B62" s="14" t="n">
        <v>1191</v>
      </c>
      <c r="C62" s="37" t="str">
        <f aca="false">'I. Фін результат'!C75</f>
        <v>(    )</v>
      </c>
      <c r="D62" s="37" t="str">
        <f aca="false">'I. Фін результат'!D75</f>
        <v>(    )</v>
      </c>
      <c r="E62" s="37" t="str">
        <f aca="false">'I. Фін результат'!E75</f>
        <v>(    )</v>
      </c>
      <c r="F62" s="37" t="str">
        <f aca="false">'I. Фін результат'!F75</f>
        <v>(    )</v>
      </c>
      <c r="G62" s="37" t="e">
        <f aca="false">F62-E62</f>
        <v>#VALUE!</v>
      </c>
      <c r="H62" s="38" t="e">
        <f aca="false">(F62/E62)*100</f>
        <v>#VALUE!</v>
      </c>
    </row>
    <row r="63" s="31" customFormat="true" ht="20.1" hidden="false" customHeight="true" outlineLevel="0" collapsed="false">
      <c r="A63" s="45" t="s">
        <v>72</v>
      </c>
      <c r="B63" s="50" t="n">
        <v>1200</v>
      </c>
      <c r="C63" s="41" t="n">
        <f aca="false">SUM(C58:C62)</f>
        <v>-14857.6</v>
      </c>
      <c r="D63" s="41" t="n">
        <f aca="false">SUM(D58:D62)</f>
        <v>-11621.6</v>
      </c>
      <c r="E63" s="41" t="n">
        <f aca="false">SUM(E58:E62)</f>
        <v>-155.600000000012</v>
      </c>
      <c r="F63" s="41" t="n">
        <f aca="false">SUM(F58:F62)</f>
        <v>-11621.6</v>
      </c>
      <c r="G63" s="34" t="n">
        <f aca="false">F63-E63</f>
        <v>-11466</v>
      </c>
      <c r="H63" s="35" t="n">
        <f aca="false">(F63/E63)*100</f>
        <v>7468.89460154182</v>
      </c>
    </row>
    <row r="64" s="31" customFormat="true" ht="20.1" hidden="false" customHeight="true" outlineLevel="0" collapsed="false">
      <c r="A64" s="43" t="s">
        <v>73</v>
      </c>
      <c r="B64" s="14" t="n">
        <v>1201</v>
      </c>
      <c r="C64" s="37" t="n">
        <f aca="false">'I. Фін результат'!C77</f>
        <v>646.1</v>
      </c>
      <c r="D64" s="37" t="n">
        <f aca="false">'I. Фін результат'!D77</f>
        <v>3066.7</v>
      </c>
      <c r="E64" s="37" t="n">
        <f aca="false">'I. Фін результат'!E77</f>
        <v>742.8</v>
      </c>
      <c r="F64" s="37" t="n">
        <f aca="false">'I. Фін результат'!F77</f>
        <v>3066.7</v>
      </c>
      <c r="G64" s="37" t="n">
        <f aca="false">F64-E64</f>
        <v>2323.9</v>
      </c>
      <c r="H64" s="38" t="n">
        <f aca="false">(F64/E64)*100</f>
        <v>412.85675821217</v>
      </c>
    </row>
    <row r="65" s="31" customFormat="true" ht="20.1" hidden="false" customHeight="true" outlineLevel="0" collapsed="false">
      <c r="A65" s="43" t="s">
        <v>74</v>
      </c>
      <c r="B65" s="14" t="n">
        <v>1202</v>
      </c>
      <c r="C65" s="37" t="n">
        <f aca="false">'I. Фін результат'!C78</f>
        <v>-15603.6</v>
      </c>
      <c r="D65" s="37" t="n">
        <f aca="false">'I. Фін результат'!D78</f>
        <v>-14787.6</v>
      </c>
      <c r="E65" s="37" t="n">
        <f aca="false">'I. Фін результат'!E78</f>
        <v>-911.3</v>
      </c>
      <c r="F65" s="37" t="n">
        <f aca="false">'I. Фін результат'!F78</f>
        <v>-14787.6</v>
      </c>
      <c r="G65" s="37" t="n">
        <f aca="false">F65-E65</f>
        <v>-13876.3</v>
      </c>
      <c r="H65" s="38" t="n">
        <f aca="false">(F65/E65)*100</f>
        <v>1622.69285635905</v>
      </c>
    </row>
    <row r="66" s="31" customFormat="true" ht="20.1" hidden="false" customHeight="true" outlineLevel="0" collapsed="false">
      <c r="A66" s="45" t="s">
        <v>75</v>
      </c>
      <c r="B66" s="14" t="n">
        <v>1210</v>
      </c>
      <c r="C66" s="51" t="n">
        <f aca="false">SUM(C31,C41,C50,C52,C54,C60,C61)</f>
        <v>92175.9</v>
      </c>
      <c r="D66" s="51" t="n">
        <f aca="false">SUM(D31,D41,D50,D52,D54,D60,D61)</f>
        <v>111201.5</v>
      </c>
      <c r="E66" s="51" t="n">
        <f aca="false">SUM(E31,E41,E50,E52,E54,E60,E61)</f>
        <v>125073.9</v>
      </c>
      <c r="F66" s="51" t="n">
        <f aca="false">SUM(F31,F41,F50,F52,F54,F60,F61)</f>
        <v>111201.5</v>
      </c>
      <c r="G66" s="37" t="n">
        <f aca="false">F66-E66</f>
        <v>-13872.4</v>
      </c>
      <c r="H66" s="38" t="n">
        <f aca="false">(F66/E66)*100</f>
        <v>88.9086372136793</v>
      </c>
    </row>
    <row r="67" s="31" customFormat="true" ht="20.1" hidden="false" customHeight="true" outlineLevel="0" collapsed="false">
      <c r="A67" s="45" t="s">
        <v>76</v>
      </c>
      <c r="B67" s="14" t="n">
        <v>1220</v>
      </c>
      <c r="C67" s="51" t="n">
        <f aca="false">SUM(C32,C34,C40,C44,C51,C53,C56,C59,C62)</f>
        <v>-107033.5</v>
      </c>
      <c r="D67" s="51" t="n">
        <f aca="false">SUM(D32,D34,D40,D44,D51,D53,D56,D59,D62)</f>
        <v>-122823.1</v>
      </c>
      <c r="E67" s="51" t="n">
        <f aca="false">SUM(E32,E34,E40,E44,E51,E53,E56,E59,E62)</f>
        <v>-125229.5</v>
      </c>
      <c r="F67" s="51" t="n">
        <f aca="false">SUM(F32,F34,F40,F44,F51,F53,F56,F59,F62)</f>
        <v>-122823.1</v>
      </c>
      <c r="G67" s="37" t="n">
        <f aca="false">F67-E67</f>
        <v>2406.40000000002</v>
      </c>
      <c r="H67" s="38" t="n">
        <f aca="false">(F67/E67)*100</f>
        <v>98.0784080428333</v>
      </c>
    </row>
    <row r="68" s="31" customFormat="true" ht="20.1" hidden="false" customHeight="true" outlineLevel="0" collapsed="false">
      <c r="A68" s="43" t="s">
        <v>77</v>
      </c>
      <c r="B68" s="14" t="n">
        <v>1230</v>
      </c>
      <c r="C68" s="37" t="n">
        <f aca="false">'I. Фін результат'!C81</f>
        <v>0</v>
      </c>
      <c r="D68" s="37" t="n">
        <f aca="false">'I. Фін результат'!D81</f>
        <v>0</v>
      </c>
      <c r="E68" s="37" t="n">
        <f aca="false">'I. Фін результат'!E81</f>
        <v>0</v>
      </c>
      <c r="F68" s="37" t="n">
        <f aca="false">'I. Фін результат'!F81</f>
        <v>0</v>
      </c>
      <c r="G68" s="37" t="n">
        <f aca="false">F68-E68</f>
        <v>0</v>
      </c>
      <c r="H68" s="38" t="e">
        <f aca="false">(F68/E68)*100</f>
        <v>#DIV/0!</v>
      </c>
    </row>
    <row r="69" s="31" customFormat="true" ht="20.1" hidden="false" customHeight="true" outlineLevel="0" collapsed="false">
      <c r="A69" s="45" t="s">
        <v>78</v>
      </c>
      <c r="B69" s="50"/>
      <c r="C69" s="52"/>
      <c r="D69" s="53"/>
      <c r="E69" s="53"/>
      <c r="F69" s="53"/>
      <c r="G69" s="34" t="n">
        <f aca="false">F69-E69</f>
        <v>0</v>
      </c>
      <c r="H69" s="35" t="e">
        <f aca="false">(F69/E69)*100</f>
        <v>#DIV/0!</v>
      </c>
    </row>
    <row r="70" s="31" customFormat="true" ht="20.1" hidden="false" customHeight="true" outlineLevel="0" collapsed="false">
      <c r="A70" s="43" t="s">
        <v>79</v>
      </c>
      <c r="B70" s="14" t="n">
        <v>1400</v>
      </c>
      <c r="C70" s="37" t="n">
        <f aca="false">'I. Фін результат'!C91</f>
        <v>35476.5</v>
      </c>
      <c r="D70" s="37" t="n">
        <f aca="false">'I. Фін результат'!D91</f>
        <v>32206.8</v>
      </c>
      <c r="E70" s="37" t="n">
        <f aca="false">'I. Фін результат'!E91</f>
        <v>43325.4</v>
      </c>
      <c r="F70" s="37" t="n">
        <f aca="false">'I. Фін результат'!F91</f>
        <v>32206.8</v>
      </c>
      <c r="G70" s="37" t="n">
        <f aca="false">F70-E70</f>
        <v>-11118.6</v>
      </c>
      <c r="H70" s="38" t="n">
        <f aca="false">(F70/E70)*100</f>
        <v>74.3369940035176</v>
      </c>
    </row>
    <row r="71" s="31" customFormat="true" ht="20.1" hidden="false" customHeight="true" outlineLevel="0" collapsed="false">
      <c r="A71" s="43" t="s">
        <v>80</v>
      </c>
      <c r="B71" s="54" t="n">
        <v>1401</v>
      </c>
      <c r="C71" s="37" t="n">
        <f aca="false">'I. Фін результат'!C92</f>
        <v>4826.4</v>
      </c>
      <c r="D71" s="37" t="n">
        <f aca="false">'I. Фін результат'!D92</f>
        <v>5641</v>
      </c>
      <c r="E71" s="37" t="n">
        <f aca="false">'I. Фін результат'!E92</f>
        <v>9847.6</v>
      </c>
      <c r="F71" s="37" t="n">
        <f aca="false">'I. Фін результат'!F92</f>
        <v>5641</v>
      </c>
      <c r="G71" s="37" t="n">
        <f aca="false">F71-E71</f>
        <v>-4206.6</v>
      </c>
      <c r="H71" s="38" t="n">
        <f aca="false">(F71/E71)*100</f>
        <v>57.282992810431</v>
      </c>
    </row>
    <row r="72" s="31" customFormat="true" ht="20.1" hidden="false" customHeight="true" outlineLevel="0" collapsed="false">
      <c r="A72" s="43" t="s">
        <v>81</v>
      </c>
      <c r="B72" s="54" t="n">
        <v>1402</v>
      </c>
      <c r="C72" s="37" t="n">
        <f aca="false">'I. Фін результат'!C93</f>
        <v>21770.2</v>
      </c>
      <c r="D72" s="37" t="n">
        <f aca="false">'I. Фін результат'!D93</f>
        <v>19641.5</v>
      </c>
      <c r="E72" s="37" t="n">
        <f aca="false">'I. Фін результат'!E93</f>
        <v>24301.4</v>
      </c>
      <c r="F72" s="37" t="n">
        <f aca="false">'I. Фін результат'!F93</f>
        <v>19641.5</v>
      </c>
      <c r="G72" s="37" t="n">
        <f aca="false">F72-E72</f>
        <v>-4659.9</v>
      </c>
      <c r="H72" s="38" t="n">
        <f aca="false">(F72/E72)*100</f>
        <v>80.8245615478944</v>
      </c>
    </row>
    <row r="73" s="31" customFormat="true" ht="20.1" hidden="false" customHeight="true" outlineLevel="0" collapsed="false">
      <c r="A73" s="43" t="s">
        <v>82</v>
      </c>
      <c r="B73" s="54" t="n">
        <v>1410</v>
      </c>
      <c r="C73" s="37" t="n">
        <f aca="false">'I. Фін результат'!C94</f>
        <v>45987.6</v>
      </c>
      <c r="D73" s="37" t="n">
        <f aca="false">'I. Фін результат'!D94</f>
        <v>58913.4</v>
      </c>
      <c r="E73" s="37" t="n">
        <f aca="false">'I. Фін результат'!E94</f>
        <v>57090.6</v>
      </c>
      <c r="F73" s="37" t="n">
        <f aca="false">'I. Фін результат'!F94</f>
        <v>58913.4</v>
      </c>
      <c r="G73" s="37" t="n">
        <f aca="false">F73-E73</f>
        <v>1822.8</v>
      </c>
      <c r="H73" s="38" t="n">
        <f aca="false">(F73/E73)*100</f>
        <v>103.192819833738</v>
      </c>
    </row>
    <row r="74" s="31" customFormat="true" ht="20.1" hidden="false" customHeight="true" outlineLevel="0" collapsed="false">
      <c r="A74" s="43" t="s">
        <v>83</v>
      </c>
      <c r="B74" s="54" t="n">
        <v>1420</v>
      </c>
      <c r="C74" s="37" t="n">
        <f aca="false">'I. Фін результат'!C95</f>
        <v>10240.6</v>
      </c>
      <c r="D74" s="37" t="n">
        <f aca="false">'I. Фін результат'!D95</f>
        <v>13739.7</v>
      </c>
      <c r="E74" s="37" t="n">
        <f aca="false">'I. Фін результат'!E95</f>
        <v>12932.2</v>
      </c>
      <c r="F74" s="37" t="n">
        <f aca="false">'I. Фін результат'!F95</f>
        <v>13739.7</v>
      </c>
      <c r="G74" s="37" t="n">
        <f aca="false">F74-E74</f>
        <v>807.499999999998</v>
      </c>
      <c r="H74" s="38" t="n">
        <f aca="false">(F74/E74)*100</f>
        <v>106.244103864772</v>
      </c>
    </row>
    <row r="75" s="31" customFormat="true" ht="20.1" hidden="false" customHeight="true" outlineLevel="0" collapsed="false">
      <c r="A75" s="43" t="s">
        <v>84</v>
      </c>
      <c r="B75" s="54" t="n">
        <v>1430</v>
      </c>
      <c r="C75" s="37" t="n">
        <f aca="false">'I. Фін результат'!C96</f>
        <v>5149.7</v>
      </c>
      <c r="D75" s="37" t="n">
        <f aca="false">'I. Фін результат'!D96</f>
        <v>9592.9</v>
      </c>
      <c r="E75" s="37" t="n">
        <f aca="false">'I. Фін результат'!E96</f>
        <v>5967.4</v>
      </c>
      <c r="F75" s="37" t="n">
        <f aca="false">'I. Фін результат'!F96</f>
        <v>9592.9</v>
      </c>
      <c r="G75" s="37" t="n">
        <f aca="false">F75-E75</f>
        <v>3625.5</v>
      </c>
      <c r="H75" s="38" t="n">
        <f aca="false">(F75/E75)*100</f>
        <v>160.755102724805</v>
      </c>
    </row>
    <row r="76" s="31" customFormat="true" ht="20.1" hidden="false" customHeight="true" outlineLevel="0" collapsed="false">
      <c r="A76" s="43" t="s">
        <v>85</v>
      </c>
      <c r="B76" s="54" t="n">
        <v>1440</v>
      </c>
      <c r="C76" s="37" t="n">
        <f aca="false">'I. Фін результат'!C97</f>
        <v>4027.8</v>
      </c>
      <c r="D76" s="37" t="n">
        <f aca="false">'I. Фін результат'!D97</f>
        <v>4645</v>
      </c>
      <c r="E76" s="37" t="n">
        <f aca="false">'I. Фін результат'!E97</f>
        <v>4926.8</v>
      </c>
      <c r="F76" s="37" t="n">
        <f aca="false">'I. Фін результат'!F97</f>
        <v>4645</v>
      </c>
      <c r="G76" s="37" t="n">
        <f aca="false">F76-E76</f>
        <v>-281.8</v>
      </c>
      <c r="H76" s="38" t="n">
        <f aca="false">(F76/E76)*100</f>
        <v>94.2802630510676</v>
      </c>
    </row>
    <row r="77" s="31" customFormat="true" ht="20.1" hidden="false" customHeight="true" outlineLevel="0" collapsed="false">
      <c r="A77" s="45" t="s">
        <v>86</v>
      </c>
      <c r="B77" s="55" t="n">
        <v>1450</v>
      </c>
      <c r="C77" s="41" t="n">
        <f aca="false">SUM(C70,C73:C76)</f>
        <v>100882.2</v>
      </c>
      <c r="D77" s="41" t="n">
        <f aca="false">SUM(D70,D73:D76)</f>
        <v>119097.8</v>
      </c>
      <c r="E77" s="41" t="n">
        <f aca="false">SUM(E70,E73:E76)</f>
        <v>124242.4</v>
      </c>
      <c r="F77" s="41" t="n">
        <f aca="false">SUM(F70,F73:F76)</f>
        <v>119097.8</v>
      </c>
      <c r="G77" s="34" t="n">
        <f aca="false">F77-E77</f>
        <v>-5144.59999999999</v>
      </c>
      <c r="H77" s="35" t="n">
        <f aca="false">(F77/E77)*100</f>
        <v>95.8592235822875</v>
      </c>
    </row>
    <row r="78" s="31" customFormat="true" ht="19.5" hidden="false" customHeight="true" outlineLevel="0" collapsed="false">
      <c r="A78" s="30" t="s">
        <v>87</v>
      </c>
      <c r="B78" s="30"/>
      <c r="C78" s="30"/>
      <c r="D78" s="30"/>
      <c r="E78" s="30"/>
      <c r="F78" s="30"/>
      <c r="G78" s="30"/>
      <c r="H78" s="30"/>
    </row>
    <row r="79" s="31" customFormat="true" ht="18.75" hidden="false" customHeight="true" outlineLevel="0" collapsed="false">
      <c r="A79" s="56" t="s">
        <v>88</v>
      </c>
      <c r="B79" s="56"/>
      <c r="C79" s="56"/>
      <c r="D79" s="56"/>
      <c r="E79" s="56"/>
      <c r="F79" s="56"/>
      <c r="G79" s="56"/>
      <c r="H79" s="56"/>
    </row>
    <row r="80" s="31" customFormat="true" ht="37.5" hidden="false" customHeight="true" outlineLevel="0" collapsed="false">
      <c r="A80" s="57" t="s">
        <v>89</v>
      </c>
      <c r="B80" s="58" t="n">
        <v>2000</v>
      </c>
      <c r="C80" s="37" t="n">
        <f aca="false">'ІІ. Розр. з бюджетом'!C8</f>
        <v>18637.6</v>
      </c>
      <c r="D80" s="37" t="n">
        <f aca="false">'ІІ. Розр. з бюджетом'!D8</f>
        <v>7498.8</v>
      </c>
      <c r="E80" s="37" t="n">
        <f aca="false">'ІІ. Розр. з бюджетом'!E8</f>
        <v>-10235.4</v>
      </c>
      <c r="F80" s="37" t="n">
        <f aca="false">'ІІ. Розр. з бюджетом'!F8</f>
        <v>7498.8</v>
      </c>
      <c r="G80" s="37" t="n">
        <f aca="false">F80-E80</f>
        <v>17734.2</v>
      </c>
      <c r="H80" s="38" t="n">
        <f aca="false">(F80/E80)*100</f>
        <v>-73.2633800339997</v>
      </c>
    </row>
    <row r="81" s="31" customFormat="true" ht="37.5" hidden="false" customHeight="true" outlineLevel="0" collapsed="false">
      <c r="A81" s="43" t="s">
        <v>72</v>
      </c>
      <c r="B81" s="14" t="n">
        <v>1200</v>
      </c>
      <c r="C81" s="37" t="n">
        <f aca="false">'ІІ. Розр. з бюджетом'!C7</f>
        <v>-14857.6</v>
      </c>
      <c r="D81" s="37" t="n">
        <f aca="false">'ІІ. Розр. з бюджетом'!D7</f>
        <v>-11621.6</v>
      </c>
      <c r="E81" s="37" t="n">
        <f aca="false">'ІІ. Розр. з бюджетом'!E7</f>
        <v>-155.600000000012</v>
      </c>
      <c r="F81" s="37" t="n">
        <f aca="false">'ІІ. Розр. з бюджетом'!F7</f>
        <v>-11621.6</v>
      </c>
      <c r="G81" s="37" t="n">
        <f aca="false">F81-E81</f>
        <v>-11466</v>
      </c>
      <c r="H81" s="38" t="n">
        <f aca="false">(F81/E81)*100</f>
        <v>7468.89460154182</v>
      </c>
    </row>
    <row r="82" s="31" customFormat="true" ht="39.75" hidden="false" customHeight="true" outlineLevel="0" collapsed="false">
      <c r="A82" s="59" t="s">
        <v>90</v>
      </c>
      <c r="B82" s="14" t="n">
        <v>2010</v>
      </c>
      <c r="C82" s="60" t="n">
        <f aca="false">SUM(C83:C84)</f>
        <v>0</v>
      </c>
      <c r="D82" s="60" t="n">
        <f aca="false">SUM(D83:D84)</f>
        <v>0</v>
      </c>
      <c r="E82" s="60" t="n">
        <f aca="false">SUM(E83:E84)</f>
        <v>0</v>
      </c>
      <c r="F82" s="60" t="n">
        <f aca="false">SUM(F83:F84)</f>
        <v>0</v>
      </c>
      <c r="G82" s="37" t="n">
        <f aca="false">F82-E82</f>
        <v>0</v>
      </c>
      <c r="H82" s="38" t="e">
        <f aca="false">(F82/E82)*100</f>
        <v>#DIV/0!</v>
      </c>
    </row>
    <row r="83" s="31" customFormat="true" ht="37.5" hidden="false" customHeight="true" outlineLevel="0" collapsed="false">
      <c r="A83" s="43" t="s">
        <v>91</v>
      </c>
      <c r="B83" s="14" t="n">
        <v>2011</v>
      </c>
      <c r="C83" s="37" t="str">
        <f aca="false">'ІІ. Розр. з бюджетом'!C10</f>
        <v>(    )</v>
      </c>
      <c r="D83" s="37" t="str">
        <f aca="false">'ІІ. Розр. з бюджетом'!D10</f>
        <v>(    )</v>
      </c>
      <c r="E83" s="37" t="str">
        <f aca="false">'ІІ. Розр. з бюджетом'!E10</f>
        <v>(    )</v>
      </c>
      <c r="F83" s="37" t="str">
        <f aca="false">'ІІ. Розр. з бюджетом'!F10</f>
        <v>(    )</v>
      </c>
      <c r="G83" s="37" t="e">
        <f aca="false">F83-E83</f>
        <v>#VALUE!</v>
      </c>
      <c r="H83" s="38" t="e">
        <f aca="false">(F83/E83)*100</f>
        <v>#VALUE!</v>
      </c>
    </row>
    <row r="84" s="31" customFormat="true" ht="55.5" hidden="false" customHeight="true" outlineLevel="0" collapsed="false">
      <c r="A84" s="43" t="s">
        <v>92</v>
      </c>
      <c r="B84" s="14" t="n">
        <v>2012</v>
      </c>
      <c r="C84" s="37" t="str">
        <f aca="false">'ІІ. Розр. з бюджетом'!C11</f>
        <v>(    )</v>
      </c>
      <c r="D84" s="37" t="str">
        <f aca="false">'ІІ. Розр. з бюджетом'!D11</f>
        <v>(    )</v>
      </c>
      <c r="E84" s="37" t="str">
        <f aca="false">'ІІ. Розр. з бюджетом'!E11</f>
        <v>(    )</v>
      </c>
      <c r="F84" s="37" t="str">
        <f aca="false">'ІІ. Розр. з бюджетом'!F11</f>
        <v>(    )</v>
      </c>
      <c r="G84" s="37" t="e">
        <f aca="false">F84-E84</f>
        <v>#VALUE!</v>
      </c>
      <c r="H84" s="38" t="e">
        <f aca="false">(F84/E84)*100</f>
        <v>#VALUE!</v>
      </c>
    </row>
    <row r="85" s="31" customFormat="true" ht="18.75" hidden="false" customHeight="false" outlineLevel="0" collapsed="false">
      <c r="A85" s="43" t="s">
        <v>93</v>
      </c>
      <c r="B85" s="14" t="s">
        <v>94</v>
      </c>
      <c r="C85" s="37" t="str">
        <f aca="false">'ІІ. Розр. з бюджетом'!C12</f>
        <v>(    )</v>
      </c>
      <c r="D85" s="37" t="str">
        <f aca="false">'ІІ. Розр. з бюджетом'!D12</f>
        <v>(    )</v>
      </c>
      <c r="E85" s="37" t="str">
        <f aca="false">'ІІ. Розр. з бюджетом'!E12</f>
        <v>(    )</v>
      </c>
      <c r="F85" s="37" t="str">
        <f aca="false">'ІІ. Розр. з бюджетом'!F12</f>
        <v>(    )</v>
      </c>
      <c r="G85" s="37" t="e">
        <f aca="false">F85-E85</f>
        <v>#VALUE!</v>
      </c>
      <c r="H85" s="38" t="e">
        <f aca="false">(F85/E85)*100</f>
        <v>#VALUE!</v>
      </c>
    </row>
    <row r="86" s="31" customFormat="true" ht="18.75" hidden="false" customHeight="false" outlineLevel="0" collapsed="false">
      <c r="A86" s="43" t="s">
        <v>95</v>
      </c>
      <c r="B86" s="14" t="n">
        <v>2020</v>
      </c>
      <c r="C86" s="37" t="n">
        <f aca="false">'ІІ. Розр. з бюджетом'!C13</f>
        <v>0</v>
      </c>
      <c r="D86" s="37" t="n">
        <f aca="false">'ІІ. Розр. з бюджетом'!D13</f>
        <v>0</v>
      </c>
      <c r="E86" s="37" t="n">
        <f aca="false">'ІІ. Розр. з бюджетом'!E13</f>
        <v>0</v>
      </c>
      <c r="F86" s="37" t="n">
        <f aca="false">'ІІ. Розр. з бюджетом'!F13</f>
        <v>0</v>
      </c>
      <c r="G86" s="37" t="n">
        <f aca="false">F86-E86</f>
        <v>0</v>
      </c>
      <c r="H86" s="38" t="e">
        <f aca="false">(F86/E86)*100</f>
        <v>#DIV/0!</v>
      </c>
    </row>
    <row r="87" s="31" customFormat="true" ht="18.75" hidden="false" customHeight="false" outlineLevel="0" collapsed="false">
      <c r="A87" s="59" t="s">
        <v>96</v>
      </c>
      <c r="B87" s="14" t="n">
        <v>2030</v>
      </c>
      <c r="C87" s="37" t="n">
        <f aca="false">'ІІ. Розр. з бюджетом'!C14</f>
        <v>-12</v>
      </c>
      <c r="D87" s="37" t="n">
        <f aca="false">'ІІ. Розр. з бюджетом'!D14</f>
        <v>-8</v>
      </c>
      <c r="E87" s="37" t="n">
        <f aca="false">'ІІ. Розр. з бюджетом'!E14</f>
        <v>-19</v>
      </c>
      <c r="F87" s="37" t="n">
        <f aca="false">'ІІ. Розр. з бюджетом'!F14</f>
        <v>-8</v>
      </c>
      <c r="G87" s="37" t="n">
        <f aca="false">F87-E87</f>
        <v>11</v>
      </c>
      <c r="H87" s="38" t="n">
        <f aca="false">(F87/E87)*100</f>
        <v>42.1052631578947</v>
      </c>
    </row>
    <row r="88" s="31" customFormat="true" ht="18.75" hidden="false" customHeight="false" outlineLevel="0" collapsed="false">
      <c r="A88" s="59" t="s">
        <v>97</v>
      </c>
      <c r="B88" s="14" t="n">
        <v>2040</v>
      </c>
      <c r="C88" s="37" t="str">
        <f aca="false">'ІІ. Розр. з бюджетом'!C16</f>
        <v>(    )</v>
      </c>
      <c r="D88" s="37" t="str">
        <f aca="false">'ІІ. Розр. з бюджетом'!D16</f>
        <v>(    )</v>
      </c>
      <c r="E88" s="37" t="str">
        <f aca="false">'ІІ. Розр. з бюджетом'!E16</f>
        <v>(    )</v>
      </c>
      <c r="F88" s="37" t="str">
        <f aca="false">'ІІ. Розр. з бюджетом'!F16</f>
        <v>(    )</v>
      </c>
      <c r="G88" s="37" t="e">
        <f aca="false">F88-E88</f>
        <v>#VALUE!</v>
      </c>
      <c r="H88" s="38" t="e">
        <f aca="false">(F88/E88)*100</f>
        <v>#VALUE!</v>
      </c>
    </row>
    <row r="89" s="31" customFormat="true" ht="18.75" hidden="false" customHeight="false" outlineLevel="0" collapsed="false">
      <c r="A89" s="59" t="s">
        <v>98</v>
      </c>
      <c r="B89" s="14" t="n">
        <v>2050</v>
      </c>
      <c r="C89" s="37" t="str">
        <f aca="false">'ІІ. Розр. з бюджетом'!C17</f>
        <v>(    )</v>
      </c>
      <c r="D89" s="37" t="str">
        <f aca="false">'ІІ. Розр. з бюджетом'!D17</f>
        <v>(    )</v>
      </c>
      <c r="E89" s="37" t="str">
        <f aca="false">'ІІ. Розр. з бюджетом'!E17</f>
        <v>(    )</v>
      </c>
      <c r="F89" s="37" t="str">
        <f aca="false">'ІІ. Розр. з бюджетом'!F17</f>
        <v>(    )</v>
      </c>
      <c r="G89" s="37" t="e">
        <f aca="false">F89-E89</f>
        <v>#VALUE!</v>
      </c>
      <c r="H89" s="38" t="e">
        <f aca="false">(F89/E89)*100</f>
        <v>#VALUE!</v>
      </c>
    </row>
    <row r="90" s="31" customFormat="true" ht="18.75" hidden="false" customHeight="false" outlineLevel="0" collapsed="false">
      <c r="A90" s="59" t="s">
        <v>99</v>
      </c>
      <c r="B90" s="14" t="n">
        <v>2060</v>
      </c>
      <c r="C90" s="37" t="str">
        <f aca="false">'ІІ. Розр. з бюджетом'!C18</f>
        <v>(    )</v>
      </c>
      <c r="D90" s="37" t="str">
        <f aca="false">'ІІ. Розр. з бюджетом'!D18</f>
        <v>(    )</v>
      </c>
      <c r="E90" s="37" t="str">
        <f aca="false">'ІІ. Розр. з бюджетом'!E18</f>
        <v>(    )</v>
      </c>
      <c r="F90" s="37" t="str">
        <f aca="false">'ІІ. Розр. з бюджетом'!F18</f>
        <v>(    )</v>
      </c>
      <c r="G90" s="37" t="e">
        <f aca="false">F90-E90</f>
        <v>#VALUE!</v>
      </c>
      <c r="H90" s="38" t="e">
        <f aca="false">(F90/E90)*100</f>
        <v>#VALUE!</v>
      </c>
    </row>
    <row r="91" s="31" customFormat="true" ht="41.25" hidden="false" customHeight="true" outlineLevel="0" collapsed="false">
      <c r="A91" s="59" t="s">
        <v>100</v>
      </c>
      <c r="B91" s="14" t="n">
        <v>2070</v>
      </c>
      <c r="C91" s="61" t="n">
        <f aca="false">SUM(C80:C82,C86:C90)</f>
        <v>3767.99999999999</v>
      </c>
      <c r="D91" s="61" t="n">
        <f aca="false">SUM(D80:D82,D86:D90)</f>
        <v>-4130.8</v>
      </c>
      <c r="E91" s="61" t="n">
        <f aca="false">SUM(E80:E82,E86:E90)</f>
        <v>-10410</v>
      </c>
      <c r="F91" s="61" t="n">
        <f aca="false">SUM(F80:F82,F86:F90)</f>
        <v>-4130.8</v>
      </c>
      <c r="G91" s="37" t="n">
        <f aca="false">F91-E91</f>
        <v>6279.20000000002</v>
      </c>
      <c r="H91" s="38" t="n">
        <f aca="false">(F91/E91)*100</f>
        <v>39.6810758885686</v>
      </c>
    </row>
    <row r="92" s="31" customFormat="true" ht="21.75" hidden="false" customHeight="true" outlineLevel="0" collapsed="false">
      <c r="A92" s="45" t="s">
        <v>101</v>
      </c>
      <c r="B92" s="45"/>
      <c r="C92" s="45"/>
      <c r="D92" s="45"/>
      <c r="E92" s="45"/>
      <c r="F92" s="45"/>
      <c r="G92" s="45"/>
      <c r="H92" s="45"/>
    </row>
    <row r="93" s="31" customFormat="true" ht="41.25" hidden="false" customHeight="true" outlineLevel="0" collapsed="false">
      <c r="A93" s="62" t="s">
        <v>102</v>
      </c>
      <c r="B93" s="50" t="n">
        <v>2110</v>
      </c>
      <c r="C93" s="47" t="n">
        <f aca="false">'ІІ. Розр. з бюджетом'!C21</f>
        <v>7845.7</v>
      </c>
      <c r="D93" s="47" t="n">
        <f aca="false">'ІІ. Розр. з бюджетом'!D21</f>
        <v>10419.1</v>
      </c>
      <c r="E93" s="47" t="n">
        <f aca="false">'ІІ. Розр. з бюджетом'!E21</f>
        <v>4699.1</v>
      </c>
      <c r="F93" s="47" t="n">
        <f aca="false">'ІІ. Розр. з бюджетом'!F21</f>
        <v>10419.1</v>
      </c>
      <c r="G93" s="47" t="n">
        <f aca="false">F93-E93</f>
        <v>5720</v>
      </c>
      <c r="H93" s="35" t="n">
        <f aca="false">(F93/E93)*100</f>
        <v>221.725436785767</v>
      </c>
    </row>
    <row r="94" s="31" customFormat="true" ht="18.75" hidden="false" customHeight="false" outlineLevel="0" collapsed="false">
      <c r="A94" s="43" t="s">
        <v>103</v>
      </c>
      <c r="B94" s="14" t="n">
        <v>2111</v>
      </c>
      <c r="C94" s="63" t="n">
        <f aca="false">'ІІ. Розр. з бюджетом'!C22</f>
        <v>2296.6</v>
      </c>
      <c r="D94" s="63" t="n">
        <f aca="false">'ІІ. Розр. з бюджетом'!D22</f>
        <v>5354.5</v>
      </c>
      <c r="E94" s="63" t="n">
        <f aca="false">'ІІ. Розр. з бюджетом'!E22</f>
        <v>23.4</v>
      </c>
      <c r="F94" s="63" t="n">
        <f aca="false">'ІІ. Розр. з бюджетом'!F22</f>
        <v>5354.5</v>
      </c>
      <c r="G94" s="63" t="n">
        <f aca="false">F94-E94</f>
        <v>5331.1</v>
      </c>
      <c r="H94" s="38" t="n">
        <f aca="false">(F94/E94)*100</f>
        <v>22882.4786324786</v>
      </c>
    </row>
    <row r="95" s="31" customFormat="true" ht="18.75" hidden="false" customHeight="false" outlineLevel="0" collapsed="false">
      <c r="A95" s="43" t="s">
        <v>104</v>
      </c>
      <c r="B95" s="14" t="n">
        <v>2112</v>
      </c>
      <c r="C95" s="63" t="n">
        <f aca="false">'ІІ. Розр. з бюджетом'!C23</f>
        <v>5139</v>
      </c>
      <c r="D95" s="63" t="n">
        <f aca="false">'ІІ. Розр. з бюджетом'!D23</f>
        <v>4465</v>
      </c>
      <c r="E95" s="63" t="n">
        <f aca="false">'ІІ. Розр. з бюджетом'!E23</f>
        <v>4159.8</v>
      </c>
      <c r="F95" s="63" t="n">
        <f aca="false">'ІІ. Розр. з бюджетом'!F23</f>
        <v>4465</v>
      </c>
      <c r="G95" s="63" t="n">
        <f aca="false">F95-E95</f>
        <v>305.2</v>
      </c>
      <c r="H95" s="38" t="n">
        <f aca="false">(F95/E95)*100</f>
        <v>107.336891196692</v>
      </c>
    </row>
    <row r="96" s="31" customFormat="true" ht="38.25" hidden="false" customHeight="true" outlineLevel="0" collapsed="false">
      <c r="A96" s="59" t="s">
        <v>105</v>
      </c>
      <c r="B96" s="25" t="n">
        <v>2113</v>
      </c>
      <c r="C96" s="63" t="str">
        <f aca="false">'ІІ. Розр. з бюджетом'!C24</f>
        <v>(    )</v>
      </c>
      <c r="D96" s="63" t="str">
        <f aca="false">'ІІ. Розр. з бюджетом'!D24</f>
        <v>(    )</v>
      </c>
      <c r="E96" s="63" t="str">
        <f aca="false">'ІІ. Розр. з бюджетом'!E24</f>
        <v>(    )</v>
      </c>
      <c r="F96" s="63" t="str">
        <f aca="false">'ІІ. Розр. з бюджетом'!F24</f>
        <v>(    )</v>
      </c>
      <c r="G96" s="63" t="e">
        <f aca="false">F96-E96</f>
        <v>#VALUE!</v>
      </c>
      <c r="H96" s="38" t="e">
        <f aca="false">(F96/E96)*100</f>
        <v>#VALUE!</v>
      </c>
    </row>
    <row r="97" s="31" customFormat="true" ht="18.75" hidden="false" customHeight="false" outlineLevel="0" collapsed="false">
      <c r="A97" s="59" t="s">
        <v>106</v>
      </c>
      <c r="B97" s="25" t="n">
        <v>2114</v>
      </c>
      <c r="C97" s="63" t="n">
        <f aca="false">'ІІ. Розр. з бюджетом'!C25</f>
        <v>0</v>
      </c>
      <c r="D97" s="63" t="n">
        <f aca="false">'ІІ. Розр. з бюджетом'!D25</f>
        <v>0</v>
      </c>
      <c r="E97" s="63" t="n">
        <f aca="false">'ІІ. Розр. з бюджетом'!E25</f>
        <v>0</v>
      </c>
      <c r="F97" s="63" t="n">
        <f aca="false">'ІІ. Розр. з бюджетом'!F25</f>
        <v>0</v>
      </c>
      <c r="G97" s="63" t="n">
        <f aca="false">F97-E97</f>
        <v>0</v>
      </c>
      <c r="H97" s="38" t="e">
        <f aca="false">(F97/E97)*100</f>
        <v>#DIV/0!</v>
      </c>
    </row>
    <row r="98" s="31" customFormat="true" ht="25.5" hidden="false" customHeight="false" outlineLevel="0" collapsed="false">
      <c r="A98" s="59" t="s">
        <v>107</v>
      </c>
      <c r="B98" s="25" t="n">
        <v>2115</v>
      </c>
      <c r="C98" s="63" t="n">
        <f aca="false">'ІІ. Розр. з бюджетом'!C26</f>
        <v>0</v>
      </c>
      <c r="D98" s="63" t="n">
        <f aca="false">'ІІ. Розр. з бюджетом'!D26</f>
        <v>0</v>
      </c>
      <c r="E98" s="63" t="n">
        <f aca="false">'ІІ. Розр. з бюджетом'!E26</f>
        <v>0</v>
      </c>
      <c r="F98" s="63" t="n">
        <f aca="false">'ІІ. Розр. з бюджетом'!F26</f>
        <v>0</v>
      </c>
      <c r="G98" s="63" t="n">
        <f aca="false">F98-E98</f>
        <v>0</v>
      </c>
      <c r="H98" s="38" t="e">
        <f aca="false">(F98/E98)*100</f>
        <v>#DIV/0!</v>
      </c>
    </row>
    <row r="99" s="31" customFormat="true" ht="18.75" hidden="false" customHeight="false" outlineLevel="0" collapsed="false">
      <c r="A99" s="59" t="s">
        <v>108</v>
      </c>
      <c r="B99" s="25" t="n">
        <v>2116</v>
      </c>
      <c r="C99" s="63" t="n">
        <f aca="false">'ІІ. Розр. з бюджетом'!C27</f>
        <v>0</v>
      </c>
      <c r="D99" s="63" t="n">
        <f aca="false">'ІІ. Розр. з бюджетом'!D27</f>
        <v>0</v>
      </c>
      <c r="E99" s="63" t="n">
        <f aca="false">'ІІ. Розр. з бюджетом'!E27</f>
        <v>0</v>
      </c>
      <c r="F99" s="63" t="n">
        <f aca="false">'ІІ. Розр. з бюджетом'!F27</f>
        <v>0</v>
      </c>
      <c r="G99" s="63" t="n">
        <f aca="false">F99-E99</f>
        <v>0</v>
      </c>
      <c r="H99" s="38" t="e">
        <f aca="false">(F99/E99)*100</f>
        <v>#DIV/0!</v>
      </c>
    </row>
    <row r="100" s="31" customFormat="true" ht="18.75" hidden="false" customHeight="false" outlineLevel="0" collapsed="false">
      <c r="A100" s="59" t="s">
        <v>109</v>
      </c>
      <c r="B100" s="25" t="n">
        <v>2117</v>
      </c>
      <c r="C100" s="63" t="n">
        <f aca="false">'ІІ. Розр. з бюджетом'!C28</f>
        <v>0</v>
      </c>
      <c r="D100" s="63" t="n">
        <f aca="false">'ІІ. Розр. з бюджетом'!D28</f>
        <v>0</v>
      </c>
      <c r="E100" s="63" t="n">
        <f aca="false">'ІІ. Розр. з бюджетом'!E28</f>
        <v>0</v>
      </c>
      <c r="F100" s="63" t="n">
        <f aca="false">'ІІ. Розр. з бюджетом'!F28</f>
        <v>0</v>
      </c>
      <c r="G100" s="63" t="n">
        <f aca="false">F100-E100</f>
        <v>0</v>
      </c>
      <c r="H100" s="38" t="e">
        <f aca="false">(F100/E100)*100</f>
        <v>#DIV/0!</v>
      </c>
    </row>
    <row r="101" s="31" customFormat="true" ht="35.25" hidden="false" customHeight="true" outlineLevel="0" collapsed="false">
      <c r="A101" s="62" t="s">
        <v>110</v>
      </c>
      <c r="B101" s="64" t="n">
        <v>2120</v>
      </c>
      <c r="C101" s="34" t="n">
        <f aca="false">'ІІ. Розр. з бюджетом'!C31</f>
        <v>5677.1</v>
      </c>
      <c r="D101" s="34" t="n">
        <f aca="false">'ІІ. Розр. з бюджетом'!D31</f>
        <v>7444</v>
      </c>
      <c r="E101" s="34" t="n">
        <f aca="false">'ІІ. Розр. з бюджетом'!E31</f>
        <v>9659.4</v>
      </c>
      <c r="F101" s="34" t="n">
        <f aca="false">'ІІ. Розр. з бюджетом'!F31</f>
        <v>7444</v>
      </c>
      <c r="G101" s="47" t="n">
        <f aca="false">F101-E101</f>
        <v>-2215.4</v>
      </c>
      <c r="H101" s="35" t="n">
        <f aca="false">(F101/E101)*100</f>
        <v>77.0648280431497</v>
      </c>
    </row>
    <row r="102" s="31" customFormat="true" ht="25.5" hidden="false" customHeight="false" outlineLevel="0" collapsed="false">
      <c r="A102" s="62" t="s">
        <v>111</v>
      </c>
      <c r="B102" s="64" t="n">
        <v>2130</v>
      </c>
      <c r="C102" s="34" t="n">
        <f aca="false">'ІІ. Розр. з бюджетом'!C36</f>
        <v>8586.6</v>
      </c>
      <c r="D102" s="34" t="n">
        <f aca="false">'ІІ. Розр. з бюджетом'!D36</f>
        <v>11180.4</v>
      </c>
      <c r="E102" s="34" t="n">
        <f aca="false">'ІІ. Розр. з бюджетом'!E36</f>
        <v>12624</v>
      </c>
      <c r="F102" s="34" t="n">
        <f aca="false">'ІІ. Розр. з бюджетом'!F36</f>
        <v>11180.4</v>
      </c>
      <c r="G102" s="47" t="n">
        <f aca="false">F102-E102</f>
        <v>-1443.6</v>
      </c>
      <c r="H102" s="35" t="n">
        <f aca="false">(F102/E102)*100</f>
        <v>88.56463878327</v>
      </c>
    </row>
    <row r="103" s="31" customFormat="true" ht="74.25" hidden="false" customHeight="true" outlineLevel="0" collapsed="false">
      <c r="A103" s="65" t="s">
        <v>112</v>
      </c>
      <c r="B103" s="25" t="n">
        <v>2131</v>
      </c>
      <c r="C103" s="37" t="n">
        <f aca="false">'ІІ. Розр. з бюджетом'!C37</f>
        <v>0</v>
      </c>
      <c r="D103" s="37" t="n">
        <f aca="false">'ІІ. Розр. з бюджетом'!D37</f>
        <v>0</v>
      </c>
      <c r="E103" s="37" t="n">
        <f aca="false">'ІІ. Розр. з бюджетом'!E37</f>
        <v>0</v>
      </c>
      <c r="F103" s="37" t="n">
        <f aca="false">'ІІ. Розр. з бюджетом'!F37</f>
        <v>0</v>
      </c>
      <c r="G103" s="63" t="n">
        <f aca="false">F103-E103</f>
        <v>0</v>
      </c>
      <c r="H103" s="38" t="e">
        <f aca="false">(F103/E103)*100</f>
        <v>#DIV/0!</v>
      </c>
    </row>
    <row r="104" s="31" customFormat="true" ht="42.75" hidden="false" customHeight="true" outlineLevel="0" collapsed="false">
      <c r="A104" s="65" t="s">
        <v>113</v>
      </c>
      <c r="B104" s="25" t="n">
        <v>2133</v>
      </c>
      <c r="C104" s="37" t="n">
        <f aca="false">'ІІ. Розр. з бюджетом'!C39</f>
        <v>8068.2</v>
      </c>
      <c r="D104" s="37" t="n">
        <f aca="false">'ІІ. Розр. з бюджетом'!D39</f>
        <v>10507.6</v>
      </c>
      <c r="E104" s="37" t="n">
        <f aca="false">'ІІ. Розр. з бюджетом'!E39</f>
        <v>11863.1</v>
      </c>
      <c r="F104" s="37" t="n">
        <f aca="false">'ІІ. Розр. з бюджетом'!F39</f>
        <v>10507.6</v>
      </c>
      <c r="G104" s="63" t="n">
        <f aca="false">F104-E104</f>
        <v>-1355.5</v>
      </c>
      <c r="H104" s="38" t="n">
        <f aca="false">(F104/E104)*100</f>
        <v>88.5738129156797</v>
      </c>
    </row>
    <row r="105" s="31" customFormat="true" ht="22.5" hidden="false" customHeight="true" outlineLevel="0" collapsed="false">
      <c r="A105" s="46" t="s">
        <v>114</v>
      </c>
      <c r="B105" s="40" t="n">
        <v>2200</v>
      </c>
      <c r="C105" s="34" t="n">
        <f aca="false">'ІІ. Розр. з бюджетом'!C44</f>
        <v>22109.4</v>
      </c>
      <c r="D105" s="34" t="n">
        <f aca="false">'ІІ. Розр. з бюджетом'!D44</f>
        <v>29043.5</v>
      </c>
      <c r="E105" s="34" t="n">
        <f aca="false">'ІІ. Розр. з бюджетом'!E44</f>
        <v>26982.5</v>
      </c>
      <c r="F105" s="34" t="n">
        <f aca="false">'ІІ. Розр. з бюджетом'!F44</f>
        <v>29043.5</v>
      </c>
      <c r="G105" s="47" t="n">
        <f aca="false">F105-E105</f>
        <v>2061</v>
      </c>
      <c r="H105" s="35" t="n">
        <f aca="false">(F105/E105)*100</f>
        <v>107.63828407301</v>
      </c>
    </row>
    <row r="106" s="31" customFormat="true" ht="19.5" hidden="false" customHeight="true" outlineLevel="0" collapsed="false">
      <c r="A106" s="30" t="s">
        <v>115</v>
      </c>
      <c r="B106" s="30"/>
      <c r="C106" s="30"/>
      <c r="D106" s="30"/>
      <c r="E106" s="30"/>
      <c r="F106" s="30"/>
      <c r="G106" s="30"/>
      <c r="H106" s="30"/>
    </row>
    <row r="107" s="31" customFormat="true" ht="20.1" hidden="false" customHeight="true" outlineLevel="0" collapsed="false">
      <c r="A107" s="66" t="s">
        <v>116</v>
      </c>
      <c r="B107" s="50" t="n">
        <v>3405</v>
      </c>
      <c r="C107" s="34" t="n">
        <f aca="false">'ІІІ. Рух грош. коштів'!C78</f>
        <v>8719.1</v>
      </c>
      <c r="D107" s="34" t="n">
        <f aca="false">'ІІІ. Рух грош. коштів'!D78</f>
        <v>7359.2</v>
      </c>
      <c r="E107" s="34" t="n">
        <f aca="false">'ІІІ. Рух грош. коштів'!E78</f>
        <v>1887.4</v>
      </c>
      <c r="F107" s="34" t="n">
        <f aca="false">'ІІІ. Рух грош. коштів'!F78</f>
        <v>7359.2</v>
      </c>
      <c r="G107" s="47" t="n">
        <f aca="false">F107-E107</f>
        <v>5471.8</v>
      </c>
      <c r="H107" s="35" t="n">
        <f aca="false">(F107/E107)*100</f>
        <v>389.912048320441</v>
      </c>
    </row>
    <row r="108" s="31" customFormat="true" ht="20.1" hidden="false" customHeight="true" outlineLevel="0" collapsed="false">
      <c r="A108" s="65" t="s">
        <v>117</v>
      </c>
      <c r="B108" s="67" t="n">
        <v>3030</v>
      </c>
      <c r="C108" s="37" t="n">
        <f aca="false">'ІІІ. Рух грош. коштів'!C11</f>
        <v>27868.2</v>
      </c>
      <c r="D108" s="37" t="n">
        <f aca="false">'ІІІ. Рух грош. коштів'!D11</f>
        <v>45067.7</v>
      </c>
      <c r="E108" s="37" t="n">
        <f aca="false">'ІІІ. Рух грош. коштів'!E11</f>
        <v>45652.5</v>
      </c>
      <c r="F108" s="37" t="n">
        <f aca="false">'ІІІ. Рух грош. коштів'!F11</f>
        <v>45067.7</v>
      </c>
      <c r="G108" s="63" t="n">
        <f aca="false">F108-E108</f>
        <v>-584.800000000003</v>
      </c>
      <c r="H108" s="38" t="n">
        <f aca="false">(F108/E108)*100</f>
        <v>98.7190186736761</v>
      </c>
    </row>
    <row r="109" s="31" customFormat="true" ht="18.75" hidden="false" customHeight="false" outlineLevel="0" collapsed="false">
      <c r="A109" s="65" t="s">
        <v>118</v>
      </c>
      <c r="B109" s="67" t="n">
        <v>3195</v>
      </c>
      <c r="C109" s="37" t="n">
        <f aca="false">'ІІІ. Рух грош. коштів'!C38</f>
        <v>-7884.40000000001</v>
      </c>
      <c r="D109" s="37" t="n">
        <f aca="false">'ІІІ. Рух грош. коштів'!D38</f>
        <v>-7371.59999999999</v>
      </c>
      <c r="E109" s="37" t="n">
        <f aca="false">'ІІІ. Рух грош. коштів'!E38</f>
        <v>-1473</v>
      </c>
      <c r="F109" s="37" t="n">
        <f aca="false">'ІІІ. Рух грош. коштів'!F38</f>
        <v>-7371.59999999999</v>
      </c>
      <c r="G109" s="63" t="n">
        <f aca="false">F109-E109</f>
        <v>-5898.59999999999</v>
      </c>
      <c r="H109" s="38" t="n">
        <f aca="false">(F109/E109)*100</f>
        <v>500.448065173116</v>
      </c>
    </row>
    <row r="110" customFormat="false" ht="18.75" hidden="false" customHeight="false" outlineLevel="0" collapsed="false">
      <c r="A110" s="65" t="s">
        <v>119</v>
      </c>
      <c r="B110" s="67" t="n">
        <v>3295</v>
      </c>
      <c r="C110" s="37" t="n">
        <f aca="false">'ІІІ. Рух грош. коштів'!C57</f>
        <v>862.9</v>
      </c>
      <c r="D110" s="37" t="n">
        <f aca="false">'ІІІ. Рух грош. коштів'!D57</f>
        <v>-698.5</v>
      </c>
      <c r="E110" s="37" t="n">
        <f aca="false">'ІІІ. Рух грош. коштів'!E57</f>
        <v>-229.6</v>
      </c>
      <c r="F110" s="37" t="n">
        <f aca="false">'ІІІ. Рух грош. коштів'!F57</f>
        <v>-698.5</v>
      </c>
      <c r="G110" s="63" t="n">
        <f aca="false">F110-E110</f>
        <v>-468.9</v>
      </c>
      <c r="H110" s="38" t="n">
        <f aca="false">(F110/E110)*100</f>
        <v>304.224738675958</v>
      </c>
    </row>
    <row r="111" s="31" customFormat="true" ht="18.75" hidden="false" customHeight="false" outlineLevel="0" collapsed="false">
      <c r="A111" s="65" t="s">
        <v>120</v>
      </c>
      <c r="B111" s="14" t="n">
        <v>3395</v>
      </c>
      <c r="C111" s="37" t="n">
        <f aca="false">'ІІІ. Рух грош. коштів'!C76</f>
        <v>0</v>
      </c>
      <c r="D111" s="37" t="n">
        <f aca="false">'ІІІ. Рух грош. коштів'!D76</f>
        <v>0</v>
      </c>
      <c r="E111" s="37" t="n">
        <f aca="false">'ІІІ. Рух грош. коштів'!E76</f>
        <v>0</v>
      </c>
      <c r="F111" s="37" t="n">
        <f aca="false">'ІІІ. Рух грош. коштів'!F76</f>
        <v>0</v>
      </c>
      <c r="G111" s="63" t="n">
        <f aca="false">F111-E111</f>
        <v>0</v>
      </c>
      <c r="H111" s="38" t="e">
        <f aca="false">(F111/E111)*100</f>
        <v>#DIV/0!</v>
      </c>
    </row>
    <row r="112" s="31" customFormat="true" ht="18.75" hidden="false" customHeight="false" outlineLevel="0" collapsed="false">
      <c r="A112" s="65" t="s">
        <v>121</v>
      </c>
      <c r="B112" s="14" t="n">
        <v>3410</v>
      </c>
      <c r="C112" s="37" t="n">
        <f aca="false">'ІІІ. Рух грош. коштів'!C79</f>
        <v>0</v>
      </c>
      <c r="D112" s="37" t="n">
        <f aca="false">'ІІІ. Рух грош. коштів'!D79</f>
        <v>0</v>
      </c>
      <c r="E112" s="37" t="n">
        <f aca="false">'ІІІ. Рух грош. коштів'!E79</f>
        <v>0</v>
      </c>
      <c r="F112" s="37" t="n">
        <f aca="false">'ІІІ. Рух грош. коштів'!F79</f>
        <v>0</v>
      </c>
      <c r="G112" s="63" t="n">
        <f aca="false">F112-E112</f>
        <v>0</v>
      </c>
      <c r="H112" s="38" t="e">
        <f aca="false">(F112/E112)*100</f>
        <v>#DIV/0!</v>
      </c>
    </row>
    <row r="113" s="31" customFormat="true" ht="19.5" hidden="false" customHeight="false" outlineLevel="0" collapsed="false">
      <c r="A113" s="68" t="s">
        <v>122</v>
      </c>
      <c r="B113" s="50" t="n">
        <v>3415</v>
      </c>
      <c r="C113" s="41" t="n">
        <f aca="false">SUM(C107,C109:C112)</f>
        <v>1697.59999999999</v>
      </c>
      <c r="D113" s="41" t="n">
        <f aca="false">SUM(D107,D109:D112)</f>
        <v>-710.899999999992</v>
      </c>
      <c r="E113" s="41" t="n">
        <f aca="false">SUM(E107,E109:E112)</f>
        <v>184.8</v>
      </c>
      <c r="F113" s="41" t="n">
        <f aca="false">SUM(F107,F109:F112)</f>
        <v>-710.899999999992</v>
      </c>
      <c r="G113" s="47" t="n">
        <f aca="false">F113-E113</f>
        <v>-895.699999999991</v>
      </c>
      <c r="H113" s="35" t="n">
        <f aca="false">(F113/E113)*100</f>
        <v>-384.686147186143</v>
      </c>
    </row>
    <row r="114" s="31" customFormat="true" ht="19.5" hidden="false" customHeight="true" outlineLevel="0" collapsed="false">
      <c r="A114" s="69" t="s">
        <v>123</v>
      </c>
      <c r="B114" s="69"/>
      <c r="C114" s="69"/>
      <c r="D114" s="69"/>
      <c r="E114" s="69"/>
      <c r="F114" s="69"/>
      <c r="G114" s="69"/>
      <c r="H114" s="69"/>
    </row>
    <row r="115" s="31" customFormat="true" ht="20.1" hidden="false" customHeight="true" outlineLevel="0" collapsed="false">
      <c r="A115" s="66" t="s">
        <v>124</v>
      </c>
      <c r="B115" s="70" t="n">
        <v>4000</v>
      </c>
      <c r="C115" s="71" t="n">
        <f aca="false">SUM(C116:C121)</f>
        <v>31824.5</v>
      </c>
      <c r="D115" s="71" t="n">
        <f aca="false">SUM(D116:D121)</f>
        <v>1576.8</v>
      </c>
      <c r="E115" s="71" t="n">
        <f aca="false">SUM(E116:E121)</f>
        <v>7761.1</v>
      </c>
      <c r="F115" s="71" t="n">
        <f aca="false">SUM(F116:F121)</f>
        <v>1576.8</v>
      </c>
      <c r="G115" s="47" t="n">
        <f aca="false">F115-E115</f>
        <v>-6184.3</v>
      </c>
      <c r="H115" s="35" t="n">
        <f aca="false">(F115/E115)*100</f>
        <v>20.3167076831892</v>
      </c>
    </row>
    <row r="116" s="31" customFormat="true" ht="20.1" hidden="false" customHeight="true" outlineLevel="0" collapsed="false">
      <c r="A116" s="43" t="s">
        <v>125</v>
      </c>
      <c r="B116" s="72" t="s">
        <v>126</v>
      </c>
      <c r="C116" s="37" t="n">
        <f aca="false">'IV. Кап. інвестиції'!C7</f>
        <v>378.9</v>
      </c>
      <c r="D116" s="37" t="n">
        <f aca="false">'IV. Кап. інвестиції'!D7</f>
        <v>0</v>
      </c>
      <c r="E116" s="37" t="n">
        <f aca="false">'IV. Кап. інвестиції'!E7</f>
        <v>0</v>
      </c>
      <c r="F116" s="37" t="n">
        <f aca="false">'IV. Кап. інвестиції'!F7</f>
        <v>0</v>
      </c>
      <c r="G116" s="63" t="n">
        <f aca="false">F116-E116</f>
        <v>0</v>
      </c>
      <c r="H116" s="38" t="e">
        <f aca="false">(F116/E116)*100</f>
        <v>#DIV/0!</v>
      </c>
    </row>
    <row r="117" s="31" customFormat="true" ht="20.1" hidden="false" customHeight="true" outlineLevel="0" collapsed="false">
      <c r="A117" s="43" t="s">
        <v>127</v>
      </c>
      <c r="B117" s="72" t="n">
        <v>4020</v>
      </c>
      <c r="C117" s="37" t="n">
        <f aca="false">'IV. Кап. інвестиції'!C8</f>
        <v>1225</v>
      </c>
      <c r="D117" s="37" t="n">
        <f aca="false">'IV. Кап. інвестиції'!D8</f>
        <v>1411.3</v>
      </c>
      <c r="E117" s="37" t="n">
        <f aca="false">'IV. Кап. інвестиції'!E8</f>
        <v>7481.1</v>
      </c>
      <c r="F117" s="37" t="n">
        <f aca="false">'IV. Кап. інвестиції'!F8</f>
        <v>1411.3</v>
      </c>
      <c r="G117" s="63" t="n">
        <f aca="false">F117-E117</f>
        <v>-6069.8</v>
      </c>
      <c r="H117" s="38" t="n">
        <f aca="false">(F117/E117)*100</f>
        <v>18.8648728128216</v>
      </c>
    </row>
    <row r="118" s="31" customFormat="true" ht="20.1" hidden="false" customHeight="true" outlineLevel="0" collapsed="false">
      <c r="A118" s="43" t="s">
        <v>128</v>
      </c>
      <c r="B118" s="72" t="n">
        <v>4030</v>
      </c>
      <c r="C118" s="37" t="n">
        <f aca="false">'IV. Кап. інвестиції'!C9</f>
        <v>198.1</v>
      </c>
      <c r="D118" s="37" t="n">
        <f aca="false">'IV. Кап. інвестиції'!D9</f>
        <v>116.5</v>
      </c>
      <c r="E118" s="37" t="n">
        <f aca="false">'IV. Кап. інвестиції'!E9</f>
        <v>255</v>
      </c>
      <c r="F118" s="37" t="n">
        <f aca="false">'IV. Кап. інвестиції'!F9</f>
        <v>116.5</v>
      </c>
      <c r="G118" s="63" t="n">
        <f aca="false">F118-E118</f>
        <v>-138.5</v>
      </c>
      <c r="H118" s="38" t="n">
        <f aca="false">(F118/E118)*100</f>
        <v>45.6862745098039</v>
      </c>
    </row>
    <row r="119" s="31" customFormat="true" ht="18.75" hidden="false" customHeight="false" outlineLevel="0" collapsed="false">
      <c r="A119" s="43" t="s">
        <v>129</v>
      </c>
      <c r="B119" s="72" t="n">
        <v>4040</v>
      </c>
      <c r="C119" s="37" t="n">
        <f aca="false">'IV. Кап. інвестиції'!C10</f>
        <v>0</v>
      </c>
      <c r="D119" s="37" t="n">
        <f aca="false">'IV. Кап. інвестиції'!D10</f>
        <v>0</v>
      </c>
      <c r="E119" s="37" t="n">
        <f aca="false">'IV. Кап. інвестиції'!E10</f>
        <v>0</v>
      </c>
      <c r="F119" s="37" t="n">
        <f aca="false">'IV. Кап. інвестиції'!F10</f>
        <v>0</v>
      </c>
      <c r="G119" s="63" t="n">
        <f aca="false">F119-E119</f>
        <v>0</v>
      </c>
      <c r="H119" s="38" t="e">
        <f aca="false">(F119/E119)*100</f>
        <v>#DIV/0!</v>
      </c>
    </row>
    <row r="120" s="31" customFormat="true" ht="18.75" hidden="false" customHeight="false" outlineLevel="0" collapsed="false">
      <c r="A120" s="43" t="s">
        <v>130</v>
      </c>
      <c r="B120" s="72" t="n">
        <v>4050</v>
      </c>
      <c r="C120" s="37" t="n">
        <f aca="false">'IV. Кап. інвестиції'!C11</f>
        <v>18.5</v>
      </c>
      <c r="D120" s="37" t="n">
        <f aca="false">'IV. Кап. інвестиції'!D11</f>
        <v>49</v>
      </c>
      <c r="E120" s="37" t="n">
        <f aca="false">'IV. Кап. інвестиції'!E11</f>
        <v>5</v>
      </c>
      <c r="F120" s="37" t="n">
        <f aca="false">'IV. Кап. інвестиції'!F11</f>
        <v>49</v>
      </c>
      <c r="G120" s="63" t="n">
        <f aca="false">F120-E120</f>
        <v>44</v>
      </c>
      <c r="H120" s="38" t="n">
        <f aca="false">(F120/E120)*100</f>
        <v>980</v>
      </c>
    </row>
    <row r="121" s="31" customFormat="true" ht="18.75" hidden="false" customHeight="false" outlineLevel="0" collapsed="false">
      <c r="A121" s="43" t="s">
        <v>131</v>
      </c>
      <c r="B121" s="72" t="n">
        <v>4060</v>
      </c>
      <c r="C121" s="37" t="n">
        <f aca="false">'IV. Кап. інвестиції'!C12</f>
        <v>30004</v>
      </c>
      <c r="D121" s="37" t="n">
        <f aca="false">'IV. Кап. інвестиції'!D12</f>
        <v>0</v>
      </c>
      <c r="E121" s="37" t="n">
        <f aca="false">'IV. Кап. інвестиції'!E12</f>
        <v>20</v>
      </c>
      <c r="F121" s="37" t="n">
        <f aca="false">'IV. Кап. інвестиції'!F12</f>
        <v>0</v>
      </c>
      <c r="G121" s="63" t="n">
        <f aca="false">F121-E121</f>
        <v>-20</v>
      </c>
      <c r="H121" s="38" t="n">
        <f aca="false">(F121/E121)*100</f>
        <v>0</v>
      </c>
    </row>
    <row r="122" s="31" customFormat="true" ht="20.1" hidden="false" customHeight="true" outlineLevel="0" collapsed="false">
      <c r="A122" s="46" t="s">
        <v>132</v>
      </c>
      <c r="B122" s="70" t="n">
        <v>4000</v>
      </c>
      <c r="C122" s="41" t="n">
        <f aca="false">SUM(C123:C126)</f>
        <v>30180.1</v>
      </c>
      <c r="D122" s="41" t="n">
        <f aca="false">SUM(D123:D126)</f>
        <v>355.5</v>
      </c>
      <c r="E122" s="41" t="n">
        <f aca="false">SUM(E123:E126)</f>
        <v>7232.1</v>
      </c>
      <c r="F122" s="41" t="n">
        <f aca="false">SUM(F123:F126)</f>
        <v>577.8</v>
      </c>
      <c r="G122" s="47" t="n">
        <f aca="false">F122-E122</f>
        <v>-6654.3</v>
      </c>
      <c r="H122" s="35" t="n">
        <f aca="false">(F122/E122)*100</f>
        <v>7.98938067781142</v>
      </c>
    </row>
    <row r="123" s="31" customFormat="true" ht="20.1" hidden="false" customHeight="true" outlineLevel="0" collapsed="false">
      <c r="A123" s="59" t="s">
        <v>133</v>
      </c>
      <c r="B123" s="73" t="s">
        <v>134</v>
      </c>
      <c r="C123" s="37"/>
      <c r="D123" s="37"/>
      <c r="E123" s="37" t="n">
        <f aca="false">'6.2. Інша інфо_2'!M36</f>
        <v>0</v>
      </c>
      <c r="F123" s="37" t="n">
        <f aca="false">'6.2. Інша інфо_2'!N36</f>
        <v>0</v>
      </c>
      <c r="G123" s="63" t="n">
        <f aca="false">F123-E123</f>
        <v>0</v>
      </c>
      <c r="H123" s="38" t="e">
        <f aca="false">(F123/E123)*100</f>
        <v>#DIV/0!</v>
      </c>
    </row>
    <row r="124" s="31" customFormat="true" ht="20.1" hidden="false" customHeight="true" outlineLevel="0" collapsed="false">
      <c r="A124" s="59" t="s">
        <v>135</v>
      </c>
      <c r="B124" s="73" t="s">
        <v>136</v>
      </c>
      <c r="C124" s="37" t="n">
        <v>30004</v>
      </c>
      <c r="D124" s="37" t="n">
        <v>46.3</v>
      </c>
      <c r="E124" s="37" t="n">
        <f aca="false">'6.2. Інша інфо_2'!Q36</f>
        <v>7202.5</v>
      </c>
      <c r="F124" s="37" t="n">
        <f aca="false">'6.2. Інша інфо_2'!R36</f>
        <v>281.1</v>
      </c>
      <c r="G124" s="63" t="n">
        <f aca="false">F124-E124</f>
        <v>-6921.4</v>
      </c>
      <c r="H124" s="38" t="n">
        <f aca="false">(F124/E124)*100</f>
        <v>3.90281152377647</v>
      </c>
    </row>
    <row r="125" s="31" customFormat="true" ht="20.1" hidden="false" customHeight="true" outlineLevel="0" collapsed="false">
      <c r="A125" s="59" t="s">
        <v>137</v>
      </c>
      <c r="B125" s="73" t="s">
        <v>138</v>
      </c>
      <c r="C125" s="37" t="n">
        <v>176.1</v>
      </c>
      <c r="D125" s="37" t="n">
        <v>309.2</v>
      </c>
      <c r="E125" s="37" t="n">
        <f aca="false">'6.2. Інша інфо_2'!U36</f>
        <v>29.6</v>
      </c>
      <c r="F125" s="37" t="n">
        <f aca="false">'6.2. Інша інфо_2'!V36</f>
        <v>296.7</v>
      </c>
      <c r="G125" s="63" t="n">
        <f aca="false">F125-E125</f>
        <v>267.1</v>
      </c>
      <c r="H125" s="38" t="n">
        <f aca="false">(F125/E125)*100</f>
        <v>1002.36486486486</v>
      </c>
    </row>
    <row r="126" s="31" customFormat="true" ht="20.1" hidden="false" customHeight="true" outlineLevel="0" collapsed="false">
      <c r="A126" s="74" t="s">
        <v>139</v>
      </c>
      <c r="B126" s="75" t="s">
        <v>140</v>
      </c>
      <c r="C126" s="76"/>
      <c r="D126" s="76"/>
      <c r="E126" s="76" t="n">
        <f aca="false">'6.2. Інша інфо_2'!Y36</f>
        <v>0</v>
      </c>
      <c r="F126" s="76" t="n">
        <f aca="false">'6.2. Інша інфо_2'!Z36</f>
        <v>0</v>
      </c>
      <c r="G126" s="76" t="n">
        <f aca="false">F126-E126</f>
        <v>0</v>
      </c>
      <c r="H126" s="77" t="e">
        <f aca="false">(F126/E126)*100</f>
        <v>#DIV/0!</v>
      </c>
    </row>
    <row r="127" s="31" customFormat="true" ht="19.5" hidden="false" customHeight="true" outlineLevel="0" collapsed="false">
      <c r="A127" s="78" t="s">
        <v>141</v>
      </c>
      <c r="B127" s="78"/>
      <c r="C127" s="78"/>
      <c r="D127" s="78"/>
      <c r="E127" s="78"/>
      <c r="F127" s="78"/>
      <c r="G127" s="78"/>
      <c r="H127" s="78"/>
    </row>
    <row r="128" s="31" customFormat="true" ht="18.75" hidden="false" customHeight="false" outlineLevel="0" collapsed="false">
      <c r="A128" s="79" t="s">
        <v>142</v>
      </c>
      <c r="B128" s="58" t="n">
        <v>5040</v>
      </c>
      <c r="C128" s="80" t="n">
        <f aca="false">(C63/C31)*100</f>
        <v>-23.8021697756532</v>
      </c>
      <c r="D128" s="80" t="n">
        <f aca="false">(D63/D31)*100</f>
        <v>-18.0933594680475</v>
      </c>
      <c r="E128" s="81" t="s">
        <v>143</v>
      </c>
      <c r="F128" s="81" t="s">
        <v>143</v>
      </c>
      <c r="G128" s="82"/>
      <c r="H128" s="83"/>
    </row>
    <row r="129" s="31" customFormat="true" ht="18.75" hidden="false" customHeight="false" outlineLevel="0" collapsed="false">
      <c r="A129" s="79" t="s">
        <v>144</v>
      </c>
      <c r="B129" s="58" t="n">
        <v>5020</v>
      </c>
      <c r="C129" s="80" t="n">
        <f aca="false">(C63/C140)*100</f>
        <v>-0.26513051239341</v>
      </c>
      <c r="D129" s="80" t="n">
        <f aca="false">(D63/D140)*100</f>
        <v>-2.20506020105027</v>
      </c>
      <c r="E129" s="81" t="s">
        <v>143</v>
      </c>
      <c r="F129" s="81" t="s">
        <v>143</v>
      </c>
      <c r="G129" s="82"/>
      <c r="H129" s="83"/>
    </row>
    <row r="130" s="31" customFormat="true" ht="18.75" hidden="false" customHeight="false" outlineLevel="0" collapsed="false">
      <c r="A130" s="65" t="s">
        <v>145</v>
      </c>
      <c r="B130" s="14" t="n">
        <v>5030</v>
      </c>
      <c r="C130" s="84" t="n">
        <f aca="false">(C63/C146)*100</f>
        <v>-0.267563977974883</v>
      </c>
      <c r="D130" s="84" t="n">
        <f aca="false">(D63/D146)*100</f>
        <v>-2.47272714893385</v>
      </c>
      <c r="E130" s="81" t="s">
        <v>143</v>
      </c>
      <c r="F130" s="81" t="s">
        <v>143</v>
      </c>
      <c r="G130" s="82"/>
      <c r="H130" s="83"/>
    </row>
    <row r="131" s="31" customFormat="true" ht="18.75" hidden="false" customHeight="false" outlineLevel="0" collapsed="false">
      <c r="A131" s="85" t="s">
        <v>146</v>
      </c>
      <c r="B131" s="67" t="n">
        <v>5110</v>
      </c>
      <c r="C131" s="86" t="n">
        <f aca="false">C146/C143</f>
        <v>109.303538985133</v>
      </c>
      <c r="D131" s="86" t="n">
        <f aca="false">D146/D143</f>
        <v>8.24428809239389</v>
      </c>
      <c r="E131" s="81" t="s">
        <v>143</v>
      </c>
      <c r="F131" s="81" t="s">
        <v>143</v>
      </c>
      <c r="G131" s="82"/>
      <c r="H131" s="83"/>
    </row>
    <row r="132" s="31" customFormat="true" ht="21.75" hidden="false" customHeight="true" outlineLevel="0" collapsed="false">
      <c r="A132" s="87" t="s">
        <v>147</v>
      </c>
      <c r="B132" s="88" t="n">
        <v>5220</v>
      </c>
      <c r="C132" s="89" t="n">
        <f aca="false">C137/C136</f>
        <v>0.534399638688936</v>
      </c>
      <c r="D132" s="89" t="n">
        <f aca="false">D137/D136</f>
        <v>0.348061452101608</v>
      </c>
      <c r="E132" s="81" t="s">
        <v>143</v>
      </c>
      <c r="F132" s="81" t="s">
        <v>143</v>
      </c>
      <c r="G132" s="90"/>
      <c r="H132" s="91"/>
    </row>
    <row r="133" s="31" customFormat="true" ht="19.5" hidden="false" customHeight="true" outlineLevel="0" collapsed="false">
      <c r="A133" s="30" t="s">
        <v>148</v>
      </c>
      <c r="B133" s="30"/>
      <c r="C133" s="30"/>
      <c r="D133" s="30"/>
      <c r="E133" s="30"/>
      <c r="F133" s="30"/>
      <c r="G133" s="30"/>
      <c r="H133" s="30"/>
    </row>
    <row r="134" s="31" customFormat="true" ht="20.1" hidden="false" customHeight="true" outlineLevel="0" collapsed="false">
      <c r="A134" s="79" t="s">
        <v>149</v>
      </c>
      <c r="B134" s="58" t="n">
        <v>6000</v>
      </c>
      <c r="C134" s="37" t="n">
        <v>5522454.3</v>
      </c>
      <c r="D134" s="37" t="n">
        <v>432089.1</v>
      </c>
      <c r="E134" s="81" t="s">
        <v>143</v>
      </c>
      <c r="F134" s="81" t="s">
        <v>143</v>
      </c>
      <c r="G134" s="63" t="n">
        <f aca="false">D134-C134</f>
        <v>-5090365.2</v>
      </c>
      <c r="H134" s="38" t="n">
        <f aca="false">(D134/C134)*100</f>
        <v>7.82422228464616</v>
      </c>
    </row>
    <row r="135" s="31" customFormat="true" ht="20.1" hidden="false" customHeight="true" outlineLevel="0" collapsed="false">
      <c r="A135" s="79" t="s">
        <v>150</v>
      </c>
      <c r="B135" s="58" t="n">
        <v>6001</v>
      </c>
      <c r="C135" s="92" t="n">
        <f aca="false">C136-C137</f>
        <v>5519920.8</v>
      </c>
      <c r="D135" s="92" t="n">
        <f aca="false">D136-D137</f>
        <v>425722</v>
      </c>
      <c r="E135" s="81" t="s">
        <v>143</v>
      </c>
      <c r="F135" s="81" t="s">
        <v>143</v>
      </c>
      <c r="G135" s="63" t="n">
        <f aca="false">D135-C135</f>
        <v>-5094198.8</v>
      </c>
      <c r="H135" s="38" t="n">
        <f aca="false">(D135/C135)*100</f>
        <v>7.71246572958076</v>
      </c>
    </row>
    <row r="136" s="31" customFormat="true" ht="20.1" hidden="false" customHeight="true" outlineLevel="0" collapsed="false">
      <c r="A136" s="79" t="s">
        <v>151</v>
      </c>
      <c r="B136" s="58" t="n">
        <v>6002</v>
      </c>
      <c r="C136" s="37" t="n">
        <v>11855490.8</v>
      </c>
      <c r="D136" s="37" t="n">
        <v>653009.4</v>
      </c>
      <c r="E136" s="81" t="s">
        <v>143</v>
      </c>
      <c r="F136" s="81" t="s">
        <v>143</v>
      </c>
      <c r="G136" s="63" t="n">
        <f aca="false">D136-C136</f>
        <v>-11202481.4</v>
      </c>
      <c r="H136" s="38" t="n">
        <f aca="false">(D136/C136)*100</f>
        <v>5.50807563361274</v>
      </c>
    </row>
    <row r="137" s="31" customFormat="true" ht="20.1" hidden="false" customHeight="true" outlineLevel="0" collapsed="false">
      <c r="A137" s="79" t="s">
        <v>152</v>
      </c>
      <c r="B137" s="58" t="n">
        <v>6003</v>
      </c>
      <c r="C137" s="37" t="n">
        <v>6335570</v>
      </c>
      <c r="D137" s="37" t="n">
        <v>227287.4</v>
      </c>
      <c r="E137" s="81" t="s">
        <v>143</v>
      </c>
      <c r="F137" s="81" t="s">
        <v>143</v>
      </c>
      <c r="G137" s="63" t="n">
        <f aca="false">D137-C137</f>
        <v>-6108282.6</v>
      </c>
      <c r="H137" s="38" t="n">
        <f aca="false">(D137/C137)*100</f>
        <v>3.58748147364799</v>
      </c>
    </row>
    <row r="138" s="31" customFormat="true" ht="20.1" hidden="false" customHeight="true" outlineLevel="0" collapsed="false">
      <c r="A138" s="65" t="s">
        <v>153</v>
      </c>
      <c r="B138" s="14" t="n">
        <v>6010</v>
      </c>
      <c r="C138" s="37" t="n">
        <v>81232.4</v>
      </c>
      <c r="D138" s="37" t="n">
        <v>94801.9</v>
      </c>
      <c r="E138" s="81" t="s">
        <v>143</v>
      </c>
      <c r="F138" s="81" t="s">
        <v>143</v>
      </c>
      <c r="G138" s="63" t="n">
        <f aca="false">D138-C138</f>
        <v>13569.5</v>
      </c>
      <c r="H138" s="38" t="n">
        <f aca="false">(D138/C138)*100</f>
        <v>116.704541537613</v>
      </c>
    </row>
    <row r="139" s="31" customFormat="true" ht="18.75" hidden="false" customHeight="false" outlineLevel="0" collapsed="false">
      <c r="A139" s="65" t="s">
        <v>154</v>
      </c>
      <c r="B139" s="14" t="n">
        <v>6011</v>
      </c>
      <c r="C139" s="37" t="n">
        <v>4532.1</v>
      </c>
      <c r="D139" s="37" t="n">
        <v>5150.5</v>
      </c>
      <c r="E139" s="81" t="s">
        <v>143</v>
      </c>
      <c r="F139" s="81" t="s">
        <v>143</v>
      </c>
      <c r="G139" s="63" t="n">
        <f aca="false">D139-C139</f>
        <v>618.400000000001</v>
      </c>
      <c r="H139" s="38" t="n">
        <f aca="false">(D139/C139)*100</f>
        <v>113.644888682951</v>
      </c>
    </row>
    <row r="140" s="31" customFormat="true" ht="20.1" hidden="false" customHeight="true" outlineLevel="0" collapsed="false">
      <c r="A140" s="46" t="s">
        <v>155</v>
      </c>
      <c r="B140" s="50" t="n">
        <v>6020</v>
      </c>
      <c r="C140" s="34" t="n">
        <v>5603881.6</v>
      </c>
      <c r="D140" s="34" t="n">
        <v>527042.3</v>
      </c>
      <c r="E140" s="93" t="s">
        <v>143</v>
      </c>
      <c r="F140" s="93" t="s">
        <v>143</v>
      </c>
      <c r="G140" s="47" t="n">
        <f aca="false">D140-C140</f>
        <v>-5076839.3</v>
      </c>
      <c r="H140" s="35" t="n">
        <f aca="false">(D140/C140)*100</f>
        <v>9.40495066847951</v>
      </c>
    </row>
    <row r="141" s="31" customFormat="true" ht="20.1" hidden="false" customHeight="true" outlineLevel="0" collapsed="false">
      <c r="A141" s="65" t="s">
        <v>156</v>
      </c>
      <c r="B141" s="14" t="n">
        <v>6030</v>
      </c>
      <c r="C141" s="37" t="n">
        <v>1315</v>
      </c>
      <c r="D141" s="37" t="n">
        <v>1617</v>
      </c>
      <c r="E141" s="81" t="s">
        <v>143</v>
      </c>
      <c r="F141" s="81" t="s">
        <v>143</v>
      </c>
      <c r="G141" s="63" t="n">
        <f aca="false">D141-C141</f>
        <v>302</v>
      </c>
      <c r="H141" s="38" t="n">
        <f aca="false">(D141/C141)*100</f>
        <v>122.965779467681</v>
      </c>
    </row>
    <row r="142" s="31" customFormat="true" ht="20.1" hidden="false" customHeight="true" outlineLevel="0" collapsed="false">
      <c r="A142" s="65" t="s">
        <v>157</v>
      </c>
      <c r="B142" s="14" t="n">
        <v>6040</v>
      </c>
      <c r="C142" s="37" t="n">
        <v>49487.7</v>
      </c>
      <c r="D142" s="37" t="n">
        <v>55391.1</v>
      </c>
      <c r="E142" s="81" t="s">
        <v>143</v>
      </c>
      <c r="F142" s="81" t="s">
        <v>143</v>
      </c>
      <c r="G142" s="63" t="n">
        <f aca="false">D142-C142</f>
        <v>5903.4</v>
      </c>
      <c r="H142" s="38" t="n">
        <f aca="false">(D142/C142)*100</f>
        <v>111.929024787978</v>
      </c>
    </row>
    <row r="143" s="31" customFormat="true" ht="20.1" hidden="false" customHeight="true" outlineLevel="0" collapsed="false">
      <c r="A143" s="46" t="s">
        <v>158</v>
      </c>
      <c r="B143" s="50" t="n">
        <v>6050</v>
      </c>
      <c r="C143" s="94" t="n">
        <f aca="false">SUM(C141:C142)</f>
        <v>50802.7</v>
      </c>
      <c r="D143" s="94" t="n">
        <f aca="false">SUM(D141:D142)</f>
        <v>57008.1</v>
      </c>
      <c r="E143" s="93" t="s">
        <v>143</v>
      </c>
      <c r="F143" s="93" t="s">
        <v>143</v>
      </c>
      <c r="G143" s="47" t="n">
        <f aca="false">D143-C143</f>
        <v>6205.4</v>
      </c>
      <c r="H143" s="35" t="n">
        <f aca="false">(D143/C143)*100</f>
        <v>112.21470512394</v>
      </c>
    </row>
    <row r="144" s="31" customFormat="true" ht="20.1" hidden="false" customHeight="true" outlineLevel="0" collapsed="false">
      <c r="A144" s="65" t="s">
        <v>159</v>
      </c>
      <c r="B144" s="14" t="n">
        <v>6060</v>
      </c>
      <c r="C144" s="37"/>
      <c r="D144" s="37"/>
      <c r="E144" s="81" t="s">
        <v>143</v>
      </c>
      <c r="F144" s="81" t="s">
        <v>143</v>
      </c>
      <c r="G144" s="63" t="n">
        <f aca="false">D144-C144</f>
        <v>0</v>
      </c>
      <c r="H144" s="38" t="e">
        <f aca="false">(D144/C144)*100</f>
        <v>#DIV/0!</v>
      </c>
    </row>
    <row r="145" s="31" customFormat="true" ht="18.75" hidden="false" customHeight="false" outlineLevel="0" collapsed="false">
      <c r="A145" s="65" t="s">
        <v>160</v>
      </c>
      <c r="B145" s="14" t="n">
        <v>6070</v>
      </c>
      <c r="C145" s="37"/>
      <c r="D145" s="37"/>
      <c r="E145" s="81" t="s">
        <v>143</v>
      </c>
      <c r="F145" s="81" t="s">
        <v>143</v>
      </c>
      <c r="G145" s="63" t="n">
        <f aca="false">D145-C145</f>
        <v>0</v>
      </c>
      <c r="H145" s="38" t="e">
        <f aca="false">(D145/C145)*100</f>
        <v>#DIV/0!</v>
      </c>
    </row>
    <row r="146" s="31" customFormat="true" ht="20.1" hidden="false" customHeight="true" outlineLevel="0" collapsed="false">
      <c r="A146" s="46" t="s">
        <v>161</v>
      </c>
      <c r="B146" s="50" t="n">
        <v>6080</v>
      </c>
      <c r="C146" s="34" t="n">
        <v>5552914.9</v>
      </c>
      <c r="D146" s="34" t="n">
        <v>469991.2</v>
      </c>
      <c r="E146" s="93" t="s">
        <v>143</v>
      </c>
      <c r="F146" s="93" t="s">
        <v>143</v>
      </c>
      <c r="G146" s="47" t="n">
        <f aca="false">D146-C146</f>
        <v>-5082923.7</v>
      </c>
      <c r="H146" s="35" t="n">
        <f aca="false">(D146/C146)*100</f>
        <v>8.46386462720687</v>
      </c>
    </row>
    <row r="147" s="31" customFormat="true" ht="19.5" hidden="false" customHeight="true" outlineLevel="0" collapsed="false">
      <c r="A147" s="69" t="s">
        <v>162</v>
      </c>
      <c r="B147" s="69"/>
      <c r="C147" s="69"/>
      <c r="D147" s="69"/>
      <c r="E147" s="69"/>
      <c r="F147" s="69"/>
      <c r="G147" s="69"/>
      <c r="H147" s="69"/>
    </row>
    <row r="148" s="31" customFormat="true" ht="20.1" hidden="false" customHeight="true" outlineLevel="0" collapsed="false">
      <c r="A148" s="66" t="s">
        <v>163</v>
      </c>
      <c r="B148" s="95" t="s">
        <v>164</v>
      </c>
      <c r="C148" s="71" t="n">
        <f aca="false">SUM(C149:C151)</f>
        <v>0</v>
      </c>
      <c r="D148" s="71" t="n">
        <f aca="false">SUM(D149:D151)</f>
        <v>0</v>
      </c>
      <c r="E148" s="71" t="n">
        <f aca="false">SUM(E149:E151)</f>
        <v>0</v>
      </c>
      <c r="F148" s="71" t="n">
        <f aca="false">SUM(F149:F151)</f>
        <v>0</v>
      </c>
      <c r="G148" s="34" t="n">
        <f aca="false">F148-E148</f>
        <v>0</v>
      </c>
      <c r="H148" s="35" t="e">
        <f aca="false">(F148/E148)*100</f>
        <v>#DIV/0!</v>
      </c>
    </row>
    <row r="149" s="31" customFormat="true" ht="20.1" hidden="false" customHeight="true" outlineLevel="0" collapsed="false">
      <c r="A149" s="65" t="s">
        <v>165</v>
      </c>
      <c r="B149" s="96" t="s">
        <v>166</v>
      </c>
      <c r="C149" s="63"/>
      <c r="D149" s="63"/>
      <c r="E149" s="37" t="n">
        <f aca="false">'6.1. Інша інфо_1'!F108</f>
        <v>0</v>
      </c>
      <c r="F149" s="37" t="n">
        <f aca="false">'6.1. Інша інфо_1'!H108</f>
        <v>0</v>
      </c>
      <c r="G149" s="37" t="n">
        <f aca="false">F149-E149</f>
        <v>0</v>
      </c>
      <c r="H149" s="38" t="e">
        <f aca="false">(F149/E149)*100</f>
        <v>#DIV/0!</v>
      </c>
    </row>
    <row r="150" s="31" customFormat="true" ht="20.1" hidden="false" customHeight="true" outlineLevel="0" collapsed="false">
      <c r="A150" s="65" t="s">
        <v>167</v>
      </c>
      <c r="B150" s="96" t="s">
        <v>168</v>
      </c>
      <c r="C150" s="63"/>
      <c r="D150" s="63"/>
      <c r="E150" s="37" t="n">
        <f aca="false">'6.1. Інша інфо_1'!F111</f>
        <v>0</v>
      </c>
      <c r="F150" s="37" t="n">
        <f aca="false">'6.1. Інша інфо_1'!H111</f>
        <v>0</v>
      </c>
      <c r="G150" s="37" t="n">
        <f aca="false">F150-E150</f>
        <v>0</v>
      </c>
      <c r="H150" s="38" t="e">
        <f aca="false">(F150/E150)*100</f>
        <v>#DIV/0!</v>
      </c>
    </row>
    <row r="151" s="31" customFormat="true" ht="20.1" hidden="false" customHeight="true" outlineLevel="0" collapsed="false">
      <c r="A151" s="65" t="s">
        <v>169</v>
      </c>
      <c r="B151" s="96" t="s">
        <v>170</v>
      </c>
      <c r="C151" s="63"/>
      <c r="D151" s="63"/>
      <c r="E151" s="37" t="n">
        <f aca="false">'6.1. Інша інфо_1'!F114</f>
        <v>0</v>
      </c>
      <c r="F151" s="37" t="n">
        <f aca="false">'6.1. Інша інфо_1'!H114</f>
        <v>0</v>
      </c>
      <c r="G151" s="37" t="n">
        <f aca="false">F151-E151</f>
        <v>0</v>
      </c>
      <c r="H151" s="38" t="e">
        <f aca="false">(F151/E151)*100</f>
        <v>#DIV/0!</v>
      </c>
    </row>
    <row r="152" s="31" customFormat="true" ht="20.1" hidden="false" customHeight="true" outlineLevel="0" collapsed="false">
      <c r="A152" s="46" t="s">
        <v>171</v>
      </c>
      <c r="B152" s="97" t="s">
        <v>172</v>
      </c>
      <c r="C152" s="41" t="n">
        <f aca="false">SUM(C153:C155)</f>
        <v>0</v>
      </c>
      <c r="D152" s="41" t="n">
        <f aca="false">SUM(D153:D155)</f>
        <v>0</v>
      </c>
      <c r="E152" s="41" t="n">
        <f aca="false">SUM(E153:E155)</f>
        <v>0</v>
      </c>
      <c r="F152" s="41" t="n">
        <f aca="false">SUM(F153:F155)</f>
        <v>0</v>
      </c>
      <c r="G152" s="34" t="n">
        <f aca="false">F152-E152</f>
        <v>0</v>
      </c>
      <c r="H152" s="35" t="e">
        <f aca="false">(F152/E152)*100</f>
        <v>#DIV/0!</v>
      </c>
    </row>
    <row r="153" s="31" customFormat="true" ht="20.1" hidden="false" customHeight="true" outlineLevel="0" collapsed="false">
      <c r="A153" s="65" t="s">
        <v>165</v>
      </c>
      <c r="B153" s="96" t="s">
        <v>173</v>
      </c>
      <c r="C153" s="98"/>
      <c r="D153" s="98"/>
      <c r="E153" s="37" t="n">
        <f aca="false">'6.1. Інша інфо_1'!J108</f>
        <v>0</v>
      </c>
      <c r="F153" s="37" t="n">
        <f aca="false">'6.1. Інша інфо_1'!L108</f>
        <v>0</v>
      </c>
      <c r="G153" s="37" t="n">
        <f aca="false">F153-E153</f>
        <v>0</v>
      </c>
      <c r="H153" s="38" t="e">
        <f aca="false">(F153/E153)*100</f>
        <v>#DIV/0!</v>
      </c>
    </row>
    <row r="154" s="31" customFormat="true" ht="20.1" hidden="false" customHeight="true" outlineLevel="0" collapsed="false">
      <c r="A154" s="65" t="s">
        <v>167</v>
      </c>
      <c r="B154" s="96" t="s">
        <v>174</v>
      </c>
      <c r="C154" s="98"/>
      <c r="D154" s="98"/>
      <c r="E154" s="37" t="n">
        <f aca="false">'6.1. Інша інфо_1'!J111</f>
        <v>0</v>
      </c>
      <c r="F154" s="37" t="n">
        <f aca="false">'6.1. Інша інфо_1'!L111</f>
        <v>0</v>
      </c>
      <c r="G154" s="37" t="n">
        <f aca="false">F154-E154</f>
        <v>0</v>
      </c>
      <c r="H154" s="38" t="e">
        <f aca="false">(F154/E154)*100</f>
        <v>#DIV/0!</v>
      </c>
    </row>
    <row r="155" s="31" customFormat="true" ht="20.1" hidden="false" customHeight="true" outlineLevel="0" collapsed="false">
      <c r="A155" s="85" t="s">
        <v>169</v>
      </c>
      <c r="B155" s="99" t="s">
        <v>175</v>
      </c>
      <c r="C155" s="98"/>
      <c r="D155" s="98"/>
      <c r="E155" s="37" t="n">
        <f aca="false">'6.1. Інша інфо_1'!J114</f>
        <v>0</v>
      </c>
      <c r="F155" s="37" t="n">
        <f aca="false">'6.1. Інша інфо_1'!L114</f>
        <v>0</v>
      </c>
      <c r="G155" s="37" t="n">
        <f aca="false">F155-E155</f>
        <v>0</v>
      </c>
      <c r="H155" s="38" t="e">
        <f aca="false">(F155/E155)*100</f>
        <v>#DIV/0!</v>
      </c>
    </row>
    <row r="156" s="31" customFormat="true" ht="19.5" hidden="false" customHeight="true" outlineLevel="0" collapsed="false">
      <c r="A156" s="30" t="s">
        <v>176</v>
      </c>
      <c r="B156" s="30"/>
      <c r="C156" s="30"/>
      <c r="D156" s="30"/>
      <c r="E156" s="30"/>
      <c r="F156" s="30"/>
      <c r="G156" s="30"/>
      <c r="H156" s="30"/>
    </row>
    <row r="157" s="31" customFormat="true" ht="60.75" hidden="false" customHeight="true" outlineLevel="0" collapsed="false">
      <c r="A157" s="100" t="s">
        <v>177</v>
      </c>
      <c r="B157" s="97" t="s">
        <v>178</v>
      </c>
      <c r="C157" s="41" t="n">
        <f aca="false">SUM(C158:C162)</f>
        <v>1683</v>
      </c>
      <c r="D157" s="41" t="n">
        <f aca="false">SUM(D158:D162)</f>
        <v>1769</v>
      </c>
      <c r="E157" s="41" t="n">
        <f aca="false">SUM(E158:E162)</f>
        <v>1967</v>
      </c>
      <c r="F157" s="41" t="n">
        <f aca="false">SUM(F158:F162)</f>
        <v>1769</v>
      </c>
      <c r="G157" s="47" t="n">
        <f aca="false">F157-E157</f>
        <v>-198</v>
      </c>
      <c r="H157" s="35" t="n">
        <f aca="false">(F157/E157)*100</f>
        <v>89.9339095068632</v>
      </c>
    </row>
    <row r="158" s="31" customFormat="true" ht="18.75" hidden="false" customHeight="true" outlineLevel="0" collapsed="false">
      <c r="A158" s="65" t="s">
        <v>179</v>
      </c>
      <c r="B158" s="96" t="s">
        <v>180</v>
      </c>
      <c r="C158" s="101" t="n">
        <f aca="false">'6.1. Інша інфо_1'!C12:E12</f>
        <v>0</v>
      </c>
      <c r="D158" s="101" t="n">
        <f aca="false">'6.1. Інша інфо_1'!I12</f>
        <v>0</v>
      </c>
      <c r="E158" s="61" t="n">
        <f aca="false">'6.1. Інша інфо_1'!F12</f>
        <v>0</v>
      </c>
      <c r="F158" s="61" t="n">
        <f aca="false">'6.1. Інша інфо_1'!I12</f>
        <v>0</v>
      </c>
      <c r="G158" s="63" t="n">
        <f aca="false">F158-E158</f>
        <v>0</v>
      </c>
      <c r="H158" s="38" t="e">
        <f aca="false">(F158/E158)*100</f>
        <v>#DIV/0!</v>
      </c>
    </row>
    <row r="159" s="31" customFormat="true" ht="18.75" hidden="false" customHeight="true" outlineLevel="0" collapsed="false">
      <c r="A159" s="65" t="s">
        <v>181</v>
      </c>
      <c r="B159" s="96" t="s">
        <v>182</v>
      </c>
      <c r="C159" s="101" t="n">
        <f aca="false">'6.1. Інша інфо_1'!C13:E13</f>
        <v>0</v>
      </c>
      <c r="D159" s="101" t="n">
        <f aca="false">'6.1. Інша інфо_1'!I13</f>
        <v>0</v>
      </c>
      <c r="E159" s="61" t="n">
        <f aca="false">'6.1. Інша інфо_1'!F13</f>
        <v>0</v>
      </c>
      <c r="F159" s="61" t="n">
        <f aca="false">'6.1. Інша інфо_1'!I13</f>
        <v>0</v>
      </c>
      <c r="G159" s="63" t="n">
        <f aca="false">F159-E159</f>
        <v>0</v>
      </c>
      <c r="H159" s="38" t="e">
        <f aca="false">(F159/E159)*100</f>
        <v>#DIV/0!</v>
      </c>
    </row>
    <row r="160" s="31" customFormat="true" ht="18.75" hidden="false" customHeight="false" outlineLevel="0" collapsed="false">
      <c r="A160" s="43" t="s">
        <v>183</v>
      </c>
      <c r="B160" s="96" t="s">
        <v>184</v>
      </c>
      <c r="C160" s="101" t="n">
        <f aca="false">'6.1. Інша інфо_1'!C14:E14</f>
        <v>14</v>
      </c>
      <c r="D160" s="101" t="n">
        <f aca="false">'6.1. Інша інфо_1'!I14</f>
        <v>14</v>
      </c>
      <c r="E160" s="61" t="n">
        <f aca="false">'6.1. Інша інфо_1'!F14</f>
        <v>14</v>
      </c>
      <c r="F160" s="61" t="n">
        <f aca="false">'6.1. Інша інфо_1'!I14</f>
        <v>14</v>
      </c>
      <c r="G160" s="63" t="n">
        <f aca="false">F160-E160</f>
        <v>0</v>
      </c>
      <c r="H160" s="38" t="n">
        <f aca="false">(F160/E160)*100</f>
        <v>100</v>
      </c>
    </row>
    <row r="161" s="31" customFormat="true" ht="18.75" hidden="false" customHeight="false" outlineLevel="0" collapsed="false">
      <c r="A161" s="43" t="s">
        <v>185</v>
      </c>
      <c r="B161" s="96" t="s">
        <v>186</v>
      </c>
      <c r="C161" s="101" t="n">
        <f aca="false">'6.1. Інша інфо_1'!C15:E15</f>
        <v>232</v>
      </c>
      <c r="D161" s="101" t="n">
        <f aca="false">'6.1. Інша інфо_1'!I15</f>
        <v>242</v>
      </c>
      <c r="E161" s="61" t="n">
        <f aca="false">'6.1. Інша інфо_1'!F15</f>
        <v>246</v>
      </c>
      <c r="F161" s="61" t="n">
        <f aca="false">'6.1. Інша інфо_1'!I15</f>
        <v>242</v>
      </c>
      <c r="G161" s="63" t="n">
        <f aca="false">F161-E161</f>
        <v>-4</v>
      </c>
      <c r="H161" s="38" t="n">
        <f aca="false">(F161/E161)*100</f>
        <v>98.3739837398374</v>
      </c>
    </row>
    <row r="162" s="31" customFormat="true" ht="18.75" hidden="false" customHeight="false" outlineLevel="0" collapsed="false">
      <c r="A162" s="43" t="s">
        <v>187</v>
      </c>
      <c r="B162" s="96" t="s">
        <v>188</v>
      </c>
      <c r="C162" s="101" t="n">
        <f aca="false">'6.1. Інша інфо_1'!C16:E16</f>
        <v>1437</v>
      </c>
      <c r="D162" s="101" t="n">
        <f aca="false">'6.1. Інша інфо_1'!I16</f>
        <v>1513</v>
      </c>
      <c r="E162" s="61" t="n">
        <f aca="false">'6.1. Інша інфо_1'!F16</f>
        <v>1707</v>
      </c>
      <c r="F162" s="61" t="n">
        <f aca="false">'6.1. Інша інфо_1'!I16</f>
        <v>1513</v>
      </c>
      <c r="G162" s="63" t="n">
        <f aca="false">F162-E162</f>
        <v>-194</v>
      </c>
      <c r="H162" s="38" t="n">
        <f aca="false">(F162/E162)*100</f>
        <v>88.6350322202695</v>
      </c>
    </row>
    <row r="163" s="31" customFormat="true" ht="20.1" hidden="false" customHeight="true" outlineLevel="0" collapsed="false">
      <c r="A163" s="46" t="s">
        <v>82</v>
      </c>
      <c r="B163" s="97" t="s">
        <v>189</v>
      </c>
      <c r="C163" s="101" t="n">
        <f aca="false">'6.1. Інша інфо_1'!C23:E23</f>
        <v>45908.7</v>
      </c>
      <c r="D163" s="102" t="n">
        <f aca="false">'6.1. Інша інфо_1'!I23</f>
        <v>58913.9</v>
      </c>
      <c r="E163" s="41" t="n">
        <f aca="false">'I. Фін результат'!E94</f>
        <v>57090.6</v>
      </c>
      <c r="F163" s="41" t="n">
        <f aca="false">'I. Фін результат'!F94</f>
        <v>58913.4</v>
      </c>
      <c r="G163" s="47" t="n">
        <f aca="false">F163-E163</f>
        <v>1822.8</v>
      </c>
      <c r="H163" s="35" t="n">
        <f aca="false">(F163/E163)*100</f>
        <v>103.192819833738</v>
      </c>
    </row>
    <row r="164" s="31" customFormat="true" ht="25.5" hidden="false" customHeight="false" outlineLevel="0" collapsed="false">
      <c r="A164" s="46" t="s">
        <v>190</v>
      </c>
      <c r="B164" s="97" t="s">
        <v>191</v>
      </c>
      <c r="C164" s="102" t="n">
        <f aca="false">'6.1. Інша інфо_1'!C29:E29</f>
        <v>9092.63220439691</v>
      </c>
      <c r="D164" s="102" t="n">
        <f aca="false">'6.1. Інша інфо_1'!I29</f>
        <v>11101.1682683249</v>
      </c>
      <c r="E164" s="41" t="n">
        <f aca="false">'6.1. Інша інфо_1'!F29</f>
        <v>9626.55482121674</v>
      </c>
      <c r="F164" s="41" t="n">
        <f aca="false">'6.1. Інша інфо_1'!I29</f>
        <v>11101.1682683249</v>
      </c>
      <c r="G164" s="47" t="n">
        <f aca="false">F164-E164</f>
        <v>1474.61344710811</v>
      </c>
      <c r="H164" s="35" t="n">
        <f aca="false">(F164/E164)*100</f>
        <v>115.318184693221</v>
      </c>
    </row>
    <row r="165" s="31" customFormat="true" ht="20.1" hidden="false" customHeight="true" outlineLevel="0" collapsed="false">
      <c r="A165" s="65" t="s">
        <v>192</v>
      </c>
      <c r="B165" s="96" t="s">
        <v>193</v>
      </c>
      <c r="C165" s="102" t="e">
        <f aca="false">'6.1. Інша інфо_1'!C30:E30</f>
        <v>#DIV/0!</v>
      </c>
      <c r="D165" s="101" t="e">
        <f aca="false">'6.1. Інша інфо_1'!I30</f>
        <v>#DIV/0!</v>
      </c>
      <c r="E165" s="41" t="e">
        <f aca="false">'6.1. Інша інфо_1'!F30</f>
        <v>#DIV/0!</v>
      </c>
      <c r="F165" s="41" t="e">
        <f aca="false">'6.1. Інша інфо_1'!I30</f>
        <v>#DIV/0!</v>
      </c>
      <c r="G165" s="63" t="e">
        <f aca="false">F165-E165</f>
        <v>#DIV/0!</v>
      </c>
      <c r="H165" s="38" t="e">
        <f aca="false">(F165/E165)*100</f>
        <v>#DIV/0!</v>
      </c>
    </row>
    <row r="166" s="31" customFormat="true" ht="20.1" hidden="false" customHeight="true" outlineLevel="0" collapsed="false">
      <c r="A166" s="65" t="s">
        <v>194</v>
      </c>
      <c r="B166" s="96" t="s">
        <v>195</v>
      </c>
      <c r="C166" s="102" t="e">
        <f aca="false">'6.1. Інша інфо_1'!C31:E31</f>
        <v>#DIV/0!</v>
      </c>
      <c r="D166" s="101" t="e">
        <f aca="false">'6.1. Інша інфо_1'!I31</f>
        <v>#DIV/0!</v>
      </c>
      <c r="E166" s="41" t="e">
        <f aca="false">'6.1. Інша інфо_1'!F31</f>
        <v>#DIV/0!</v>
      </c>
      <c r="F166" s="41" t="e">
        <f aca="false">'6.1. Інша інфо_1'!I31</f>
        <v>#DIV/0!</v>
      </c>
      <c r="G166" s="63" t="e">
        <f aca="false">F166-E166</f>
        <v>#DIV/0!</v>
      </c>
      <c r="H166" s="38" t="e">
        <f aca="false">(F166/E166)*100</f>
        <v>#DIV/0!</v>
      </c>
    </row>
    <row r="167" s="31" customFormat="true" ht="20.1" hidden="false" customHeight="true" outlineLevel="0" collapsed="false">
      <c r="A167" s="43" t="s">
        <v>183</v>
      </c>
      <c r="B167" s="96" t="s">
        <v>196</v>
      </c>
      <c r="C167" s="102" t="n">
        <f aca="false">'6.1. Інша інфо_1'!C32:E32</f>
        <v>21916.6666666667</v>
      </c>
      <c r="D167" s="101" t="n">
        <f aca="false">'6.1. Інша інфо_1'!I32</f>
        <v>24069.0476190476</v>
      </c>
      <c r="E167" s="41" t="n">
        <f aca="false">'6.1. Інша інфо_1'!F32</f>
        <v>26411.9047619048</v>
      </c>
      <c r="F167" s="41" t="n">
        <f aca="false">'6.1. Інша інфо_1'!I32</f>
        <v>24069.0476190476</v>
      </c>
      <c r="G167" s="63" t="n">
        <f aca="false">F167-E167</f>
        <v>-2342.85714285714</v>
      </c>
      <c r="H167" s="38" t="n">
        <f aca="false">(F167/E167)*100</f>
        <v>91.1295411520779</v>
      </c>
    </row>
    <row r="168" s="31" customFormat="true" ht="20.1" hidden="false" customHeight="true" outlineLevel="0" collapsed="false">
      <c r="A168" s="43" t="s">
        <v>197</v>
      </c>
      <c r="B168" s="96" t="s">
        <v>198</v>
      </c>
      <c r="C168" s="101" t="n">
        <f aca="false">'6.1. Інша інфо_1'!C36:E36</f>
        <v>12011.7816091954</v>
      </c>
      <c r="D168" s="101" t="n">
        <f aca="false">'6.1. Інша інфо_1'!I36</f>
        <v>14706.6115702479</v>
      </c>
      <c r="E168" s="41" t="n">
        <f aca="false">'6.1. Інша інфо_1'!F36</f>
        <v>13892.9539295393</v>
      </c>
      <c r="F168" s="41" t="n">
        <f aca="false">'6.1. Інша інфо_1'!I36</f>
        <v>14706.6115702479</v>
      </c>
      <c r="G168" s="63" t="n">
        <f aca="false">F168-E168</f>
        <v>813.657640708639</v>
      </c>
      <c r="H168" s="38" t="n">
        <f aca="false">(F168/E168)*100</f>
        <v>105.856620880162</v>
      </c>
    </row>
    <row r="169" s="31" customFormat="true" ht="20.1" hidden="false" customHeight="true" outlineLevel="0" collapsed="false">
      <c r="A169" s="43" t="s">
        <v>199</v>
      </c>
      <c r="B169" s="96" t="s">
        <v>200</v>
      </c>
      <c r="C169" s="101" t="n">
        <f aca="false">'6.1. Інша інфо_1'!C37:E37</f>
        <v>8496.40454650893</v>
      </c>
      <c r="D169" s="101" t="n">
        <f aca="false">'6.1. Інша інфо_1'!I37</f>
        <v>10404.4943820225</v>
      </c>
      <c r="E169" s="41" t="n">
        <f aca="false">'6.1. Інша інфо_1'!F37</f>
        <v>8874.04803749268</v>
      </c>
      <c r="F169" s="41" t="n">
        <f aca="false">'6.1. Інша інфо_1'!I37</f>
        <v>10404.4943820225</v>
      </c>
      <c r="G169" s="63" t="n">
        <f aca="false">F169-E169</f>
        <v>1530.4463445298</v>
      </c>
      <c r="H169" s="38" t="n">
        <f aca="false">(F169/E169)*100</f>
        <v>117.246315751996</v>
      </c>
    </row>
    <row r="174" customFormat="false" ht="20.1" hidden="false" customHeight="true" outlineLevel="0" collapsed="false"/>
  </sheetData>
  <mergeCells count="37">
    <mergeCell ref="F2:H2"/>
    <mergeCell ref="F3:H3"/>
    <mergeCell ref="F4:H4"/>
    <mergeCell ref="F5:H5"/>
    <mergeCell ref="B7:E7"/>
    <mergeCell ref="B8:E8"/>
    <mergeCell ref="B9:E9"/>
    <mergeCell ref="B10:E10"/>
    <mergeCell ref="B11:E11"/>
    <mergeCell ref="B12:E12"/>
    <mergeCell ref="B13:E13"/>
    <mergeCell ref="B14:E14"/>
    <mergeCell ref="F14:G14"/>
    <mergeCell ref="B15:E15"/>
    <mergeCell ref="F15:G15"/>
    <mergeCell ref="B16:E16"/>
    <mergeCell ref="B17:E17"/>
    <mergeCell ref="B18:E18"/>
    <mergeCell ref="B19:E19"/>
    <mergeCell ref="A22:H22"/>
    <mergeCell ref="A23:H23"/>
    <mergeCell ref="A24:H24"/>
    <mergeCell ref="A25:H25"/>
    <mergeCell ref="A27:A28"/>
    <mergeCell ref="B27:B28"/>
    <mergeCell ref="C27:D27"/>
    <mergeCell ref="E27:H27"/>
    <mergeCell ref="A30:H30"/>
    <mergeCell ref="A78:H78"/>
    <mergeCell ref="A79:H79"/>
    <mergeCell ref="A92:H92"/>
    <mergeCell ref="A106:H106"/>
    <mergeCell ref="A114:H114"/>
    <mergeCell ref="A127:H127"/>
    <mergeCell ref="A133:H133"/>
    <mergeCell ref="A147:H147"/>
    <mergeCell ref="A156:H156"/>
  </mergeCells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7" manualBreakCount="7">
    <brk id="31" man="true" max="16383" min="0"/>
    <brk id="57" man="true" max="16383" min="0"/>
    <brk id="82" man="true" max="16383" min="0"/>
    <brk id="102" man="true" max="16383" min="0"/>
    <brk id="126" man="true" max="16383" min="0"/>
    <brk id="155" man="true" max="16383" min="0"/>
    <brk id="169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true"/>
  </sheetPr>
  <dimension ref="A1:K65536"/>
  <sheetViews>
    <sheetView windowProtection="true" showFormulas="false" showGridLines="true" showRowColHeaders="true" showZeros="false" rightToLeft="false" tabSelected="false" showOutlineSymbols="true" defaultGridColor="true" view="normal" topLeftCell="A1" colorId="64" zoomScale="80" zoomScaleNormal="80" zoomScalePageLayoutView="50" workbookViewId="0">
      <pane xSplit="2" ySplit="6" topLeftCell="C76" activePane="bottomRight" state="frozen"/>
      <selection pane="topLeft" activeCell="A1" activeCellId="0" sqref="A1"/>
      <selection pane="topRight" activeCell="C1" activeCellId="0" sqref="C1"/>
      <selection pane="bottomLeft" activeCell="A76" activeCellId="0" sqref="A76"/>
      <selection pane="bottomRight" activeCell="E80" activeCellId="0" sqref="E80"/>
    </sheetView>
  </sheetViews>
  <sheetFormatPr defaultRowHeight="18.75"/>
  <cols>
    <col collapsed="false" hidden="false" max="1" min="1" style="1" width="74.0663265306123"/>
    <col collapsed="false" hidden="false" max="2" min="2" style="2" width="13.2755102040816"/>
    <col collapsed="false" hidden="false" max="3" min="3" style="2" width="16.8367346938776"/>
    <col collapsed="false" hidden="false" max="4" min="4" style="2" width="12.8418367346939"/>
    <col collapsed="false" hidden="false" max="5" min="5" style="2" width="15.5510204081633"/>
    <col collapsed="false" hidden="false" max="7" min="6" style="2" width="14.6938775510204"/>
    <col collapsed="false" hidden="false" max="8" min="8" style="2" width="14.2755102040816"/>
    <col collapsed="false" hidden="false" max="9" min="9" style="2" width="18.1224489795918"/>
    <col collapsed="false" hidden="false" max="10" min="10" style="2" width="11.6989795918367"/>
    <col collapsed="false" hidden="false" max="11" min="11" style="1" width="13.8418367346939"/>
    <col collapsed="false" hidden="false" max="257" min="12" style="1" width="9.13265306122449"/>
    <col collapsed="false" hidden="false" max="1025" min="258" style="0" width="9.13265306122449"/>
  </cols>
  <sheetData>
    <row r="1" customFormat="false" ht="18.75" hidden="false" customHeight="true" outlineLevel="0" collapsed="false">
      <c r="A1" s="103" t="s">
        <v>42</v>
      </c>
      <c r="B1" s="103"/>
      <c r="C1" s="103"/>
      <c r="D1" s="103"/>
      <c r="E1" s="103"/>
      <c r="F1" s="103"/>
      <c r="G1" s="103"/>
      <c r="H1" s="103"/>
      <c r="I1" s="103"/>
      <c r="J1" s="104"/>
    </row>
    <row r="2" customFormat="false" ht="12.75" hidden="false" customHeight="true" outlineLevel="0" collapsed="false">
      <c r="A2" s="103"/>
      <c r="B2" s="105"/>
      <c r="C2" s="105"/>
      <c r="D2" s="105"/>
      <c r="E2" s="105"/>
      <c r="F2" s="105"/>
      <c r="G2" s="105"/>
      <c r="H2" s="105"/>
      <c r="I2" s="105"/>
      <c r="J2" s="106"/>
    </row>
    <row r="3" customFormat="false" ht="60" hidden="false" customHeight="true" outlineLevel="0" collapsed="false">
      <c r="A3" s="107" t="s">
        <v>32</v>
      </c>
      <c r="B3" s="108" t="s">
        <v>33</v>
      </c>
      <c r="C3" s="108" t="s">
        <v>201</v>
      </c>
      <c r="D3" s="108"/>
      <c r="E3" s="107" t="s">
        <v>35</v>
      </c>
      <c r="F3" s="107"/>
      <c r="G3" s="107"/>
      <c r="H3" s="107"/>
      <c r="I3" s="107"/>
    </row>
    <row r="4" customFormat="false" ht="122.25" hidden="false" customHeight="true" outlineLevel="0" collapsed="false">
      <c r="A4" s="107"/>
      <c r="B4" s="108"/>
      <c r="C4" s="108" t="s">
        <v>36</v>
      </c>
      <c r="D4" s="108" t="s">
        <v>37</v>
      </c>
      <c r="E4" s="108" t="s">
        <v>38</v>
      </c>
      <c r="F4" s="108" t="s">
        <v>39</v>
      </c>
      <c r="G4" s="109" t="s">
        <v>40</v>
      </c>
      <c r="H4" s="109" t="s">
        <v>41</v>
      </c>
      <c r="I4" s="108" t="s">
        <v>202</v>
      </c>
      <c r="J4" s="106"/>
    </row>
    <row r="5" customFormat="false" ht="18.75" hidden="false" customHeight="true" outlineLevel="0" collapsed="false">
      <c r="A5" s="107" t="n">
        <v>1</v>
      </c>
      <c r="B5" s="108" t="n">
        <v>2</v>
      </c>
      <c r="C5" s="107" t="n">
        <v>3</v>
      </c>
      <c r="D5" s="108" t="n">
        <v>4</v>
      </c>
      <c r="E5" s="107" t="n">
        <v>5</v>
      </c>
      <c r="F5" s="108" t="n">
        <v>6</v>
      </c>
      <c r="G5" s="107" t="n">
        <v>7</v>
      </c>
      <c r="H5" s="108" t="n">
        <v>8</v>
      </c>
      <c r="I5" s="107" t="n">
        <v>9</v>
      </c>
    </row>
    <row r="6" s="31" customFormat="true" ht="23.25" hidden="false" customHeight="true" outlineLevel="0" collapsed="false">
      <c r="A6" s="110" t="s">
        <v>203</v>
      </c>
      <c r="B6" s="110"/>
      <c r="C6" s="110"/>
      <c r="D6" s="110"/>
      <c r="E6" s="110"/>
      <c r="F6" s="110"/>
      <c r="G6" s="110"/>
      <c r="H6" s="110"/>
      <c r="I6" s="110"/>
      <c r="J6" s="111"/>
    </row>
    <row r="7" s="31" customFormat="true" ht="40.5" hidden="false" customHeight="true" outlineLevel="0" collapsed="false">
      <c r="A7" s="110" t="s">
        <v>43</v>
      </c>
      <c r="B7" s="112" t="n">
        <v>1000</v>
      </c>
      <c r="C7" s="113" t="n">
        <v>62421.2</v>
      </c>
      <c r="D7" s="113" t="n">
        <v>64231.3</v>
      </c>
      <c r="E7" s="113" t="n">
        <v>77240.6</v>
      </c>
      <c r="F7" s="113" t="n">
        <v>64231.3</v>
      </c>
      <c r="G7" s="113" t="n">
        <f aca="false">F7-E7</f>
        <v>-13009.3</v>
      </c>
      <c r="H7" s="114" t="n">
        <f aca="false">(F7/E7)*100</f>
        <v>83.1574327490983</v>
      </c>
      <c r="I7" s="115"/>
      <c r="J7" s="116"/>
    </row>
    <row r="8" customFormat="false" ht="20.1" hidden="false" customHeight="true" outlineLevel="0" collapsed="false">
      <c r="A8" s="117" t="s">
        <v>44</v>
      </c>
      <c r="B8" s="107" t="n">
        <v>1010</v>
      </c>
      <c r="C8" s="118" t="n">
        <f aca="false">SUM(C9:C16)</f>
        <v>-87304.5</v>
      </c>
      <c r="D8" s="118" t="n">
        <f aca="false">SUM(D9:D16)</f>
        <v>-103198.3</v>
      </c>
      <c r="E8" s="118" t="n">
        <f aca="false">SUM(E9:E16)</f>
        <v>-107866.7</v>
      </c>
      <c r="F8" s="118" t="n">
        <f aca="false">SUM(F9:F16)</f>
        <v>-103198.3</v>
      </c>
      <c r="G8" s="119" t="n">
        <f aca="false">F8-E8</f>
        <v>4668.40000000001</v>
      </c>
      <c r="H8" s="120" t="n">
        <f aca="false">(F8/E8)*100</f>
        <v>95.6720656143184</v>
      </c>
      <c r="I8" s="121"/>
      <c r="J8" s="122"/>
      <c r="K8" s="123"/>
    </row>
    <row r="9" s="124" customFormat="true" ht="27" hidden="false" customHeight="true" outlineLevel="0" collapsed="false">
      <c r="A9" s="117" t="s">
        <v>204</v>
      </c>
      <c r="B9" s="108" t="n">
        <v>1011</v>
      </c>
      <c r="C9" s="119" t="n">
        <v>-6013</v>
      </c>
      <c r="D9" s="119" t="n">
        <v>-5648.2</v>
      </c>
      <c r="E9" s="119" t="n">
        <v>-10096.2</v>
      </c>
      <c r="F9" s="119" t="n">
        <v>-5648.2</v>
      </c>
      <c r="G9" s="119" t="n">
        <f aca="false">F9-E9</f>
        <v>4448</v>
      </c>
      <c r="H9" s="120" t="n">
        <f aca="false">(F9/E9)*100</f>
        <v>55.943820447297</v>
      </c>
      <c r="I9" s="121"/>
      <c r="J9" s="122"/>
    </row>
    <row r="10" s="124" customFormat="true" ht="20.1" hidden="false" customHeight="true" outlineLevel="0" collapsed="false">
      <c r="A10" s="117" t="s">
        <v>205</v>
      </c>
      <c r="B10" s="108" t="n">
        <v>1012</v>
      </c>
      <c r="C10" s="119" t="n">
        <v>-4914.6</v>
      </c>
      <c r="D10" s="119" t="n">
        <v>-5428.1</v>
      </c>
      <c r="E10" s="119" t="n">
        <v>-5849.9</v>
      </c>
      <c r="F10" s="119" t="n">
        <v>-5428.1</v>
      </c>
      <c r="G10" s="119" t="n">
        <f aca="false">F10-E10</f>
        <v>421.799999999999</v>
      </c>
      <c r="H10" s="120" t="n">
        <f aca="false">(F10/E10)*100</f>
        <v>92.7896203353904</v>
      </c>
      <c r="I10" s="121"/>
      <c r="J10" s="122"/>
    </row>
    <row r="11" s="124" customFormat="true" ht="20.1" hidden="false" customHeight="true" outlineLevel="0" collapsed="false">
      <c r="A11" s="117" t="s">
        <v>206</v>
      </c>
      <c r="B11" s="108" t="n">
        <v>1013</v>
      </c>
      <c r="C11" s="119" t="n">
        <v>-14991.4</v>
      </c>
      <c r="D11" s="119" t="n">
        <v>-13500.8</v>
      </c>
      <c r="E11" s="119" t="n">
        <v>-16865.7</v>
      </c>
      <c r="F11" s="119" t="n">
        <v>-13500.8</v>
      </c>
      <c r="G11" s="119" t="n">
        <f aca="false">F11-E11</f>
        <v>3364.9</v>
      </c>
      <c r="H11" s="120" t="n">
        <f aca="false">(F11/E11)*100</f>
        <v>80.04885655502</v>
      </c>
      <c r="I11" s="121"/>
      <c r="J11" s="122"/>
    </row>
    <row r="12" s="124" customFormat="true" ht="20.1" hidden="false" customHeight="true" outlineLevel="0" collapsed="false">
      <c r="A12" s="117" t="s">
        <v>82</v>
      </c>
      <c r="B12" s="108" t="n">
        <v>1014</v>
      </c>
      <c r="C12" s="119" t="n">
        <v>-36858.1</v>
      </c>
      <c r="D12" s="119" t="n">
        <v>-47922.6</v>
      </c>
      <c r="E12" s="119" t="n">
        <v>-46286</v>
      </c>
      <c r="F12" s="119" t="n">
        <v>-47922.6</v>
      </c>
      <c r="G12" s="119" t="n">
        <f aca="false">F12-E12</f>
        <v>-1636.59999999999</v>
      </c>
      <c r="H12" s="120" t="n">
        <f aca="false">(F12/E12)*100</f>
        <v>103.535842371343</v>
      </c>
      <c r="I12" s="121"/>
      <c r="J12" s="122"/>
    </row>
    <row r="13" s="124" customFormat="true" ht="20.1" hidden="false" customHeight="true" outlineLevel="0" collapsed="false">
      <c r="A13" s="117" t="s">
        <v>83</v>
      </c>
      <c r="B13" s="108" t="n">
        <v>1015</v>
      </c>
      <c r="C13" s="119" t="n">
        <v>-7912.1</v>
      </c>
      <c r="D13" s="119" t="n">
        <v>-11065.5</v>
      </c>
      <c r="E13" s="119" t="n">
        <v>-10178</v>
      </c>
      <c r="F13" s="119" t="n">
        <v>-11065.5</v>
      </c>
      <c r="G13" s="119" t="n">
        <f aca="false">F13-E13</f>
        <v>-887.5</v>
      </c>
      <c r="H13" s="120" t="n">
        <f aca="false">(F13/E13)*100</f>
        <v>108.719787777559</v>
      </c>
      <c r="I13" s="121"/>
      <c r="J13" s="122"/>
    </row>
    <row r="14" s="124" customFormat="true" ht="66" hidden="false" customHeight="true" outlineLevel="0" collapsed="false">
      <c r="A14" s="117" t="s">
        <v>207</v>
      </c>
      <c r="B14" s="108" t="n">
        <v>1016</v>
      </c>
      <c r="C14" s="119" t="n">
        <v>-1470.3</v>
      </c>
      <c r="D14" s="119" t="n">
        <v>-1479.2</v>
      </c>
      <c r="E14" s="119" t="n">
        <v>-1337.1</v>
      </c>
      <c r="F14" s="119" t="n">
        <v>-1479.2</v>
      </c>
      <c r="G14" s="119" t="n">
        <f aca="false">F14-E14</f>
        <v>-142.1</v>
      </c>
      <c r="H14" s="120" t="n">
        <f aca="false">(F14/E14)*100</f>
        <v>110.627477376412</v>
      </c>
      <c r="I14" s="121"/>
      <c r="J14" s="122"/>
    </row>
    <row r="15" s="124" customFormat="true" ht="20.1" hidden="false" customHeight="true" outlineLevel="0" collapsed="false">
      <c r="A15" s="117" t="s">
        <v>208</v>
      </c>
      <c r="B15" s="108" t="n">
        <v>1017</v>
      </c>
      <c r="C15" s="119" t="n">
        <v>-4897.1</v>
      </c>
      <c r="D15" s="119" t="n">
        <v>-9386</v>
      </c>
      <c r="E15" s="119" t="n">
        <v>-5759.7</v>
      </c>
      <c r="F15" s="119" t="n">
        <v>-9386</v>
      </c>
      <c r="G15" s="119" t="n">
        <f aca="false">F15-E15</f>
        <v>-3626.3</v>
      </c>
      <c r="H15" s="120" t="n">
        <f aca="false">(F15/E15)*100</f>
        <v>162.95987638245</v>
      </c>
      <c r="I15" s="121"/>
      <c r="J15" s="122"/>
    </row>
    <row r="16" s="124" customFormat="true" ht="20.1" hidden="false" customHeight="true" outlineLevel="0" collapsed="false">
      <c r="A16" s="117" t="s">
        <v>209</v>
      </c>
      <c r="B16" s="108" t="n">
        <v>1018</v>
      </c>
      <c r="C16" s="119" t="n">
        <v>-10247.9</v>
      </c>
      <c r="D16" s="119" t="n">
        <v>-8767.9</v>
      </c>
      <c r="E16" s="119" t="n">
        <v>-11494.1</v>
      </c>
      <c r="F16" s="119" t="n">
        <v>-8767.9</v>
      </c>
      <c r="G16" s="119" t="n">
        <f aca="false">F16-E16</f>
        <v>2726.2</v>
      </c>
      <c r="H16" s="120" t="n">
        <f aca="false">(F16/E16)*100</f>
        <v>76.2817445472025</v>
      </c>
      <c r="I16" s="121"/>
      <c r="J16" s="122"/>
    </row>
    <row r="17" s="31" customFormat="true" ht="20.1" hidden="false" customHeight="true" outlineLevel="0" collapsed="false">
      <c r="A17" s="110" t="s">
        <v>210</v>
      </c>
      <c r="B17" s="112" t="n">
        <v>1020</v>
      </c>
      <c r="C17" s="125" t="n">
        <f aca="false">SUM(C7,C8)</f>
        <v>-24883.3</v>
      </c>
      <c r="D17" s="125" t="n">
        <f aca="false">SUM(D7,D8)</f>
        <v>-38967</v>
      </c>
      <c r="E17" s="125" t="n">
        <f aca="false">SUM(E7,E8)</f>
        <v>-30626.1</v>
      </c>
      <c r="F17" s="125" t="n">
        <f aca="false">SUM(F7,F8)</f>
        <v>-38967</v>
      </c>
      <c r="G17" s="113" t="n">
        <f aca="false">F17-E17</f>
        <v>-8340.89999999999</v>
      </c>
      <c r="H17" s="114" t="n">
        <f aca="false">(F17/E17)*100</f>
        <v>127.234613613878</v>
      </c>
      <c r="I17" s="115"/>
      <c r="J17" s="116"/>
    </row>
    <row r="18" customFormat="false" ht="25.5" hidden="false" customHeight="true" outlineLevel="0" collapsed="false">
      <c r="A18" s="117" t="s">
        <v>46</v>
      </c>
      <c r="B18" s="107" t="n">
        <v>1030</v>
      </c>
      <c r="C18" s="118" t="n">
        <f aca="false">SUM(C19:C38,C40)</f>
        <v>-12005.6</v>
      </c>
      <c r="D18" s="118" t="n">
        <f aca="false">SUM(D19:D38,D40)</f>
        <v>-13692.1</v>
      </c>
      <c r="E18" s="118" t="n">
        <f aca="false">SUM(E19:E38,E40)</f>
        <v>-15100.6</v>
      </c>
      <c r="F18" s="118" t="n">
        <f aca="false">SUM(F19:F38,F40)</f>
        <v>-13692.1</v>
      </c>
      <c r="G18" s="119" t="n">
        <f aca="false">F18-E18</f>
        <v>1408.5</v>
      </c>
      <c r="H18" s="120" t="n">
        <f aca="false">(F18/E18)*100</f>
        <v>90.6725560573752</v>
      </c>
      <c r="I18" s="121"/>
      <c r="J18" s="122"/>
    </row>
    <row r="19" customFormat="false" ht="33.75" hidden="false" customHeight="true" outlineLevel="0" collapsed="false">
      <c r="A19" s="117" t="s">
        <v>47</v>
      </c>
      <c r="B19" s="107" t="n">
        <v>1031</v>
      </c>
      <c r="C19" s="119" t="n">
        <v>-322.4</v>
      </c>
      <c r="D19" s="119" t="n">
        <v>-314.9</v>
      </c>
      <c r="E19" s="119" t="n">
        <v>-335.5</v>
      </c>
      <c r="F19" s="119" t="n">
        <v>-314.9</v>
      </c>
      <c r="G19" s="119" t="n">
        <f aca="false">F19-E19</f>
        <v>20.6</v>
      </c>
      <c r="H19" s="120" t="n">
        <f aca="false">(F19/E19)*100</f>
        <v>93.859910581222</v>
      </c>
      <c r="I19" s="121"/>
      <c r="J19" s="122"/>
    </row>
    <row r="20" customFormat="false" ht="27.75" hidden="false" customHeight="true" outlineLevel="0" collapsed="false">
      <c r="A20" s="117" t="s">
        <v>48</v>
      </c>
      <c r="B20" s="107" t="n">
        <v>1032</v>
      </c>
      <c r="C20" s="119" t="n">
        <v>-3.2</v>
      </c>
      <c r="D20" s="119" t="n">
        <v>-3</v>
      </c>
      <c r="E20" s="119" t="n">
        <v>-3</v>
      </c>
      <c r="F20" s="119" t="n">
        <v>-3</v>
      </c>
      <c r="G20" s="119" t="n">
        <f aca="false">F20-E20</f>
        <v>0</v>
      </c>
      <c r="H20" s="120" t="n">
        <f aca="false">(F20/E20)*100</f>
        <v>100</v>
      </c>
      <c r="I20" s="121"/>
      <c r="J20" s="122"/>
    </row>
    <row r="21" customFormat="false" ht="20.1" hidden="false" customHeight="true" outlineLevel="0" collapsed="false">
      <c r="A21" s="117" t="s">
        <v>49</v>
      </c>
      <c r="B21" s="107" t="n">
        <v>1033</v>
      </c>
      <c r="C21" s="119" t="n">
        <v>0</v>
      </c>
      <c r="D21" s="119" t="n">
        <v>0</v>
      </c>
      <c r="E21" s="119" t="n">
        <v>0</v>
      </c>
      <c r="F21" s="119" t="n">
        <v>0</v>
      </c>
      <c r="G21" s="119" t="n">
        <f aca="false">F21-E21</f>
        <v>0</v>
      </c>
      <c r="H21" s="120" t="e">
        <f aca="false">(F21/E21)*100</f>
        <v>#DIV/0!</v>
      </c>
      <c r="I21" s="121"/>
      <c r="J21" s="122"/>
    </row>
    <row r="22" customFormat="false" ht="20.1" hidden="false" customHeight="true" outlineLevel="0" collapsed="false">
      <c r="A22" s="117" t="s">
        <v>50</v>
      </c>
      <c r="B22" s="107" t="n">
        <v>1034</v>
      </c>
      <c r="C22" s="119" t="n">
        <v>-1</v>
      </c>
      <c r="D22" s="119" t="n">
        <v>0</v>
      </c>
      <c r="E22" s="119" t="n">
        <v>-3</v>
      </c>
      <c r="F22" s="119" t="n">
        <v>0</v>
      </c>
      <c r="G22" s="119" t="n">
        <f aca="false">F22-E22</f>
        <v>3</v>
      </c>
      <c r="H22" s="120" t="n">
        <f aca="false">(F22/E22)*100</f>
        <v>-0</v>
      </c>
      <c r="I22" s="121"/>
      <c r="J22" s="122"/>
    </row>
    <row r="23" customFormat="false" ht="20.1" hidden="false" customHeight="true" outlineLevel="0" collapsed="false">
      <c r="A23" s="117" t="s">
        <v>51</v>
      </c>
      <c r="B23" s="107" t="n">
        <v>1035</v>
      </c>
      <c r="C23" s="119" t="n">
        <v>-0.5</v>
      </c>
      <c r="D23" s="119" t="n">
        <v>0</v>
      </c>
      <c r="E23" s="119" t="n">
        <v>0</v>
      </c>
      <c r="F23" s="119" t="n">
        <v>0</v>
      </c>
      <c r="G23" s="119" t="n">
        <f aca="false">F23-E23</f>
        <v>0</v>
      </c>
      <c r="H23" s="120" t="e">
        <f aca="false">(F23/E23)*100</f>
        <v>#DIV/0!</v>
      </c>
      <c r="I23" s="121"/>
      <c r="J23" s="122"/>
    </row>
    <row r="24" s="124" customFormat="true" ht="20.1" hidden="false" customHeight="true" outlineLevel="0" collapsed="false">
      <c r="A24" s="117" t="s">
        <v>211</v>
      </c>
      <c r="B24" s="107" t="n">
        <v>1036</v>
      </c>
      <c r="C24" s="119" t="n">
        <v>-17.1</v>
      </c>
      <c r="D24" s="119" t="n">
        <v>-24</v>
      </c>
      <c r="E24" s="119" t="n">
        <v>-26</v>
      </c>
      <c r="F24" s="119" t="n">
        <v>-24</v>
      </c>
      <c r="G24" s="119" t="n">
        <f aca="false">F24-E24</f>
        <v>2</v>
      </c>
      <c r="H24" s="120" t="n">
        <f aca="false">(F24/E24)*100</f>
        <v>92.3076923076923</v>
      </c>
      <c r="I24" s="121"/>
      <c r="J24" s="122"/>
    </row>
    <row r="25" s="124" customFormat="true" ht="20.1" hidden="false" customHeight="true" outlineLevel="0" collapsed="false">
      <c r="A25" s="117" t="s">
        <v>212</v>
      </c>
      <c r="B25" s="107" t="n">
        <v>1037</v>
      </c>
      <c r="C25" s="119" t="n">
        <v>-50.5</v>
      </c>
      <c r="D25" s="119" t="n">
        <v>-69.9</v>
      </c>
      <c r="E25" s="119" t="n">
        <v>-57.2</v>
      </c>
      <c r="F25" s="119" t="n">
        <v>-69.9</v>
      </c>
      <c r="G25" s="119" t="n">
        <f aca="false">F25-E25</f>
        <v>-12.7</v>
      </c>
      <c r="H25" s="120" t="n">
        <f aca="false">(F25/E25)*100</f>
        <v>122.202797202797</v>
      </c>
      <c r="I25" s="121"/>
      <c r="J25" s="122"/>
    </row>
    <row r="26" s="124" customFormat="true" ht="20.1" hidden="false" customHeight="true" outlineLevel="0" collapsed="false">
      <c r="A26" s="117" t="s">
        <v>213</v>
      </c>
      <c r="B26" s="107" t="n">
        <v>1038</v>
      </c>
      <c r="C26" s="119" t="n">
        <v>-8112.7</v>
      </c>
      <c r="D26" s="119" t="n">
        <v>-9090.9</v>
      </c>
      <c r="E26" s="119" t="n">
        <v>-10093.8</v>
      </c>
      <c r="F26" s="119" t="n">
        <v>-9090.9</v>
      </c>
      <c r="G26" s="119" t="n">
        <f aca="false">F26-E26</f>
        <v>1002.9</v>
      </c>
      <c r="H26" s="120" t="n">
        <f aca="false">(F26/E26)*100</f>
        <v>90.0641978244071</v>
      </c>
      <c r="I26" s="121"/>
      <c r="J26" s="122"/>
    </row>
    <row r="27" s="124" customFormat="true" ht="20.1" hidden="false" customHeight="true" outlineLevel="0" collapsed="false">
      <c r="A27" s="117" t="s">
        <v>214</v>
      </c>
      <c r="B27" s="107" t="n">
        <v>1039</v>
      </c>
      <c r="C27" s="119" t="n">
        <v>-1698.6</v>
      </c>
      <c r="D27" s="119" t="n">
        <v>-1895.3</v>
      </c>
      <c r="E27" s="119" t="n">
        <v>-2241.5</v>
      </c>
      <c r="F27" s="119" t="n">
        <v>-1895.3</v>
      </c>
      <c r="G27" s="119" t="n">
        <f aca="false">F27-E27</f>
        <v>346.2</v>
      </c>
      <c r="H27" s="120" t="n">
        <f aca="false">(F27/E27)*100</f>
        <v>84.5549855007807</v>
      </c>
      <c r="I27" s="121"/>
      <c r="J27" s="122"/>
    </row>
    <row r="28" s="124" customFormat="true" ht="42.75" hidden="false" customHeight="true" outlineLevel="0" collapsed="false">
      <c r="A28" s="117" t="s">
        <v>215</v>
      </c>
      <c r="B28" s="107" t="n">
        <v>1040</v>
      </c>
      <c r="C28" s="119" t="n">
        <v>-222.6</v>
      </c>
      <c r="D28" s="119" t="n">
        <v>-173.7</v>
      </c>
      <c r="E28" s="119" t="n">
        <v>-202.4</v>
      </c>
      <c r="F28" s="119" t="n">
        <v>-173.7</v>
      </c>
      <c r="G28" s="119" t="n">
        <f aca="false">F28-E28</f>
        <v>28.7</v>
      </c>
      <c r="H28" s="120" t="n">
        <f aca="false">(F28/E28)*100</f>
        <v>85.8201581027668</v>
      </c>
      <c r="I28" s="121"/>
      <c r="J28" s="122"/>
    </row>
    <row r="29" s="124" customFormat="true" ht="42.75" hidden="false" customHeight="true" outlineLevel="0" collapsed="false">
      <c r="A29" s="117" t="s">
        <v>216</v>
      </c>
      <c r="B29" s="107" t="n">
        <v>1041</v>
      </c>
      <c r="C29" s="119" t="n">
        <v>0</v>
      </c>
      <c r="D29" s="119" t="n">
        <v>0</v>
      </c>
      <c r="E29" s="119" t="n">
        <v>0</v>
      </c>
      <c r="F29" s="119" t="n">
        <v>0</v>
      </c>
      <c r="G29" s="119" t="n">
        <f aca="false">F29-E29</f>
        <v>0</v>
      </c>
      <c r="H29" s="120" t="e">
        <f aca="false">(F29/E29)*100</f>
        <v>#DIV/0!</v>
      </c>
      <c r="I29" s="121"/>
      <c r="J29" s="122"/>
    </row>
    <row r="30" s="124" customFormat="true" ht="42.75" hidden="false" customHeight="true" outlineLevel="0" collapsed="false">
      <c r="A30" s="117" t="s">
        <v>217</v>
      </c>
      <c r="B30" s="107" t="n">
        <v>1042</v>
      </c>
      <c r="C30" s="119" t="n">
        <v>-1.3</v>
      </c>
      <c r="D30" s="119" t="n">
        <v>-1.5</v>
      </c>
      <c r="E30" s="119" t="n">
        <v>-4.2</v>
      </c>
      <c r="F30" s="119" t="n">
        <v>-1.5</v>
      </c>
      <c r="G30" s="119" t="n">
        <f aca="false">F30-E30</f>
        <v>2.7</v>
      </c>
      <c r="H30" s="120" t="n">
        <f aca="false">(F30/E30)*100</f>
        <v>35.7142857142857</v>
      </c>
      <c r="I30" s="121"/>
      <c r="J30" s="122"/>
    </row>
    <row r="31" s="124" customFormat="true" ht="20.1" hidden="false" customHeight="true" outlineLevel="0" collapsed="false">
      <c r="A31" s="117" t="s">
        <v>218</v>
      </c>
      <c r="B31" s="107" t="n">
        <v>1043</v>
      </c>
      <c r="C31" s="119" t="n">
        <v>-1</v>
      </c>
      <c r="D31" s="119" t="n">
        <v>0</v>
      </c>
      <c r="E31" s="119" t="n">
        <v>-22</v>
      </c>
      <c r="F31" s="119" t="n">
        <v>0</v>
      </c>
      <c r="G31" s="119" t="n">
        <f aca="false">F31-E31</f>
        <v>22</v>
      </c>
      <c r="H31" s="120" t="n">
        <f aca="false">(F31/E31)*100</f>
        <v>-0</v>
      </c>
      <c r="I31" s="121"/>
      <c r="J31" s="122"/>
    </row>
    <row r="32" s="124" customFormat="true" ht="20.1" hidden="false" customHeight="true" outlineLevel="0" collapsed="false">
      <c r="A32" s="117" t="s">
        <v>219</v>
      </c>
      <c r="B32" s="107" t="n">
        <v>1044</v>
      </c>
      <c r="C32" s="119" t="n">
        <v>-64</v>
      </c>
      <c r="D32" s="119" t="n">
        <v>-34</v>
      </c>
      <c r="E32" s="126" t="n">
        <v>-42.7</v>
      </c>
      <c r="F32" s="119" t="n">
        <v>-34</v>
      </c>
      <c r="G32" s="119" t="n">
        <f aca="false">F32-E32</f>
        <v>8.7</v>
      </c>
      <c r="H32" s="120" t="n">
        <f aca="false">(F32/E32)*100</f>
        <v>79.6252927400469</v>
      </c>
      <c r="I32" s="121"/>
      <c r="J32" s="122"/>
    </row>
    <row r="33" s="124" customFormat="true" ht="20.1" hidden="false" customHeight="true" outlineLevel="0" collapsed="false">
      <c r="A33" s="117" t="s">
        <v>220</v>
      </c>
      <c r="B33" s="107" t="n">
        <v>1045</v>
      </c>
      <c r="C33" s="119" t="n">
        <v>-114.6</v>
      </c>
      <c r="D33" s="119" t="n">
        <v>-133.4</v>
      </c>
      <c r="E33" s="119" t="n">
        <v>-120</v>
      </c>
      <c r="F33" s="119" t="n">
        <v>-133.4</v>
      </c>
      <c r="G33" s="119" t="n">
        <f aca="false">F33-E33</f>
        <v>-13.4</v>
      </c>
      <c r="H33" s="120" t="n">
        <f aca="false">(F33/E33)*100</f>
        <v>111.166666666667</v>
      </c>
      <c r="I33" s="121"/>
      <c r="J33" s="122"/>
    </row>
    <row r="34" s="124" customFormat="true" ht="20.1" hidden="false" customHeight="true" outlineLevel="0" collapsed="false">
      <c r="A34" s="117" t="s">
        <v>221</v>
      </c>
      <c r="B34" s="107" t="n">
        <v>1046</v>
      </c>
      <c r="C34" s="119" t="n">
        <v>-98</v>
      </c>
      <c r="D34" s="119" t="n">
        <v>-47.5</v>
      </c>
      <c r="E34" s="119" t="n">
        <v>-90.1</v>
      </c>
      <c r="F34" s="119" t="n">
        <v>-47.5</v>
      </c>
      <c r="G34" s="119" t="n">
        <f aca="false">F34-E34</f>
        <v>42.6</v>
      </c>
      <c r="H34" s="120" t="n">
        <f aca="false">(F34/E34)*100</f>
        <v>52.7192008879023</v>
      </c>
      <c r="I34" s="121"/>
      <c r="J34" s="122"/>
    </row>
    <row r="35" s="124" customFormat="true" ht="20.1" hidden="false" customHeight="true" outlineLevel="0" collapsed="false">
      <c r="A35" s="117" t="s">
        <v>222</v>
      </c>
      <c r="B35" s="107" t="n">
        <v>1047</v>
      </c>
      <c r="C35" s="119" t="n">
        <v>-3.2</v>
      </c>
      <c r="D35" s="119" t="n">
        <v>-198.5</v>
      </c>
      <c r="E35" s="119" t="n">
        <v>-3.5</v>
      </c>
      <c r="F35" s="119" t="n">
        <v>-198.5</v>
      </c>
      <c r="G35" s="119" t="n">
        <f aca="false">F35-E35</f>
        <v>-195</v>
      </c>
      <c r="H35" s="120" t="n">
        <f aca="false">(F35/E35)*100</f>
        <v>5671.42857142857</v>
      </c>
      <c r="I35" s="121"/>
      <c r="J35" s="122"/>
    </row>
    <row r="36" s="124" customFormat="true" ht="20.1" hidden="false" customHeight="true" outlineLevel="0" collapsed="false">
      <c r="A36" s="117" t="s">
        <v>223</v>
      </c>
      <c r="B36" s="107" t="n">
        <v>1048</v>
      </c>
      <c r="C36" s="119" t="n">
        <v>-13.1</v>
      </c>
      <c r="D36" s="119" t="n">
        <v>-8</v>
      </c>
      <c r="E36" s="119" t="n">
        <v>-19.1</v>
      </c>
      <c r="F36" s="119" t="n">
        <v>-8</v>
      </c>
      <c r="G36" s="119" t="n">
        <f aca="false">F36-E36</f>
        <v>11.1</v>
      </c>
      <c r="H36" s="120" t="n">
        <f aca="false">(F36/E36)*100</f>
        <v>41.8848167539267</v>
      </c>
      <c r="I36" s="121"/>
      <c r="J36" s="122"/>
    </row>
    <row r="37" s="124" customFormat="true" ht="20.1" hidden="false" customHeight="true" outlineLevel="0" collapsed="false">
      <c r="A37" s="117" t="s">
        <v>224</v>
      </c>
      <c r="B37" s="107" t="n">
        <v>1049</v>
      </c>
      <c r="C37" s="119" t="n">
        <v>-6.9</v>
      </c>
      <c r="D37" s="119" t="n">
        <v>-2.6</v>
      </c>
      <c r="E37" s="119" t="n">
        <v>-11.5</v>
      </c>
      <c r="F37" s="119" t="n">
        <v>-2.6</v>
      </c>
      <c r="G37" s="119" t="n">
        <f aca="false">F37-E37</f>
        <v>8.9</v>
      </c>
      <c r="H37" s="120" t="n">
        <f aca="false">(F37/E37)*100</f>
        <v>22.6086956521739</v>
      </c>
      <c r="I37" s="121"/>
      <c r="J37" s="122"/>
    </row>
    <row r="38" s="124" customFormat="true" ht="50.25" hidden="false" customHeight="true" outlineLevel="0" collapsed="false">
      <c r="A38" s="117" t="s">
        <v>225</v>
      </c>
      <c r="B38" s="107" t="n">
        <v>1050</v>
      </c>
      <c r="C38" s="119" t="n">
        <v>-148.1</v>
      </c>
      <c r="D38" s="119" t="n">
        <v>-167.1</v>
      </c>
      <c r="E38" s="119" t="n">
        <v>-216.8</v>
      </c>
      <c r="F38" s="119" t="n">
        <v>-167.1</v>
      </c>
      <c r="G38" s="119" t="n">
        <f aca="false">F38-E38</f>
        <v>49.7</v>
      </c>
      <c r="H38" s="120" t="n">
        <f aca="false">(F38/E38)*100</f>
        <v>77.0756457564576</v>
      </c>
      <c r="I38" s="121"/>
      <c r="J38" s="122"/>
    </row>
    <row r="39" s="124" customFormat="true" ht="20.1" hidden="false" customHeight="true" outlineLevel="0" collapsed="false">
      <c r="A39" s="117" t="s">
        <v>226</v>
      </c>
      <c r="B39" s="107" t="s">
        <v>227</v>
      </c>
      <c r="C39" s="119" t="n">
        <v>-10.3</v>
      </c>
      <c r="D39" s="119" t="n">
        <v>0</v>
      </c>
      <c r="E39" s="119" t="n">
        <v>0</v>
      </c>
      <c r="F39" s="119" t="n">
        <v>0</v>
      </c>
      <c r="G39" s="119" t="n">
        <f aca="false">F39-E39</f>
        <v>0</v>
      </c>
      <c r="H39" s="120" t="e">
        <f aca="false">(F39/E39)*100</f>
        <v>#DIV/0!</v>
      </c>
      <c r="I39" s="121"/>
      <c r="J39" s="122"/>
    </row>
    <row r="40" s="124" customFormat="true" ht="25.5" hidden="false" customHeight="true" outlineLevel="0" collapsed="false">
      <c r="A40" s="117" t="s">
        <v>228</v>
      </c>
      <c r="B40" s="107" t="n">
        <v>1051</v>
      </c>
      <c r="C40" s="119" t="n">
        <v>-1126.8</v>
      </c>
      <c r="D40" s="119" t="n">
        <v>-1527.8</v>
      </c>
      <c r="E40" s="119" t="n">
        <v>-1608.3</v>
      </c>
      <c r="F40" s="119" t="n">
        <v>-1527.8</v>
      </c>
      <c r="G40" s="119" t="n">
        <f aca="false">F40-E40</f>
        <v>80.5</v>
      </c>
      <c r="H40" s="120" t="n">
        <f aca="false">(F40/E40)*100</f>
        <v>94.9947149163713</v>
      </c>
      <c r="I40" s="121"/>
      <c r="J40" s="122"/>
    </row>
    <row r="41" customFormat="false" ht="21.75" hidden="false" customHeight="true" outlineLevel="0" collapsed="false">
      <c r="A41" s="110" t="s">
        <v>229</v>
      </c>
      <c r="B41" s="107" t="n">
        <v>1060</v>
      </c>
      <c r="C41" s="118" t="n">
        <f aca="false">SUM(C42:C48)</f>
        <v>-117.2</v>
      </c>
      <c r="D41" s="118" t="n">
        <f aca="false">SUM(D42:D48)</f>
        <v>-633.5</v>
      </c>
      <c r="E41" s="118" t="n">
        <f aca="false">SUM(E42:E48)</f>
        <v>-198.5</v>
      </c>
      <c r="F41" s="118" t="n">
        <f aca="false">SUM(F42:F48)</f>
        <v>-633.5</v>
      </c>
      <c r="G41" s="119" t="n">
        <f aca="false">F41-E41</f>
        <v>-435</v>
      </c>
      <c r="H41" s="120" t="n">
        <f aca="false">(F41/E41)*100</f>
        <v>319.143576826197</v>
      </c>
      <c r="I41" s="121"/>
      <c r="J41" s="122"/>
    </row>
    <row r="42" s="124" customFormat="true" ht="20.1" hidden="false" customHeight="true" outlineLevel="0" collapsed="false">
      <c r="A42" s="117" t="s">
        <v>230</v>
      </c>
      <c r="B42" s="107" t="n">
        <v>1061</v>
      </c>
      <c r="C42" s="119" t="n">
        <v>0</v>
      </c>
      <c r="D42" s="119" t="n">
        <v>0</v>
      </c>
      <c r="E42" s="119" t="n">
        <v>0</v>
      </c>
      <c r="F42" s="119" t="n">
        <v>0</v>
      </c>
      <c r="G42" s="119" t="n">
        <f aca="false">F42-E42</f>
        <v>0</v>
      </c>
      <c r="H42" s="120" t="e">
        <f aca="false">(F42/E42)*100</f>
        <v>#DIV/0!</v>
      </c>
      <c r="I42" s="121"/>
      <c r="J42" s="122"/>
    </row>
    <row r="43" s="124" customFormat="true" ht="20.1" hidden="false" customHeight="true" outlineLevel="0" collapsed="false">
      <c r="A43" s="117" t="s">
        <v>231</v>
      </c>
      <c r="B43" s="107" t="n">
        <v>1062</v>
      </c>
      <c r="C43" s="119" t="n">
        <v>0</v>
      </c>
      <c r="D43" s="119" t="n">
        <v>0</v>
      </c>
      <c r="E43" s="119" t="n">
        <v>0</v>
      </c>
      <c r="F43" s="119" t="n">
        <v>0</v>
      </c>
      <c r="G43" s="119" t="n">
        <f aca="false">F43-E43</f>
        <v>0</v>
      </c>
      <c r="H43" s="120" t="e">
        <f aca="false">(F43/E43)*100</f>
        <v>#DIV/0!</v>
      </c>
      <c r="I43" s="121"/>
      <c r="J43" s="122"/>
    </row>
    <row r="44" s="124" customFormat="true" ht="20.1" hidden="false" customHeight="true" outlineLevel="0" collapsed="false">
      <c r="A44" s="117" t="s">
        <v>213</v>
      </c>
      <c r="B44" s="107" t="n">
        <v>1063</v>
      </c>
      <c r="C44" s="119" t="n">
        <v>-74.8</v>
      </c>
      <c r="D44" s="119" t="n">
        <v>-86</v>
      </c>
      <c r="E44" s="119" t="n">
        <v>-135</v>
      </c>
      <c r="F44" s="119" t="n">
        <v>-86</v>
      </c>
      <c r="G44" s="119" t="n">
        <f aca="false">F44-E44</f>
        <v>49</v>
      </c>
      <c r="H44" s="120" t="n">
        <f aca="false">(F44/E44)*100</f>
        <v>63.7037037037037</v>
      </c>
      <c r="I44" s="121"/>
      <c r="J44" s="122"/>
    </row>
    <row r="45" s="124" customFormat="true" ht="20.1" hidden="false" customHeight="true" outlineLevel="0" collapsed="false">
      <c r="A45" s="117" t="s">
        <v>214</v>
      </c>
      <c r="B45" s="107" t="n">
        <v>1064</v>
      </c>
      <c r="C45" s="119" t="n">
        <v>-17.8</v>
      </c>
      <c r="D45" s="119" t="n">
        <v>-18.5</v>
      </c>
      <c r="E45" s="119" t="n">
        <v>-29.4</v>
      </c>
      <c r="F45" s="119" t="n">
        <v>-18.5</v>
      </c>
      <c r="G45" s="119" t="n">
        <f aca="false">F45-E45</f>
        <v>10.9</v>
      </c>
      <c r="H45" s="120" t="n">
        <f aca="false">(F45/E45)*100</f>
        <v>62.9251700680272</v>
      </c>
      <c r="I45" s="121"/>
      <c r="J45" s="122"/>
    </row>
    <row r="46" s="124" customFormat="true" ht="20.1" hidden="false" customHeight="true" outlineLevel="0" collapsed="false">
      <c r="A46" s="117" t="s">
        <v>232</v>
      </c>
      <c r="B46" s="107" t="n">
        <v>1065</v>
      </c>
      <c r="C46" s="119" t="n">
        <v>-1</v>
      </c>
      <c r="D46" s="119" t="n">
        <v>-1</v>
      </c>
      <c r="E46" s="119" t="n">
        <v>-1</v>
      </c>
      <c r="F46" s="119" t="n">
        <v>-1</v>
      </c>
      <c r="G46" s="119" t="n">
        <f aca="false">F46-E46</f>
        <v>0</v>
      </c>
      <c r="H46" s="120" t="n">
        <f aca="false">(F46/E46)*100</f>
        <v>100</v>
      </c>
      <c r="I46" s="121"/>
      <c r="J46" s="122"/>
    </row>
    <row r="47" s="124" customFormat="true" ht="20.1" hidden="false" customHeight="true" outlineLevel="0" collapsed="false">
      <c r="A47" s="117" t="s">
        <v>233</v>
      </c>
      <c r="B47" s="107" t="n">
        <v>1066</v>
      </c>
      <c r="C47" s="119" t="n">
        <v>-2.3</v>
      </c>
      <c r="D47" s="119" t="n">
        <v>-4.6</v>
      </c>
      <c r="E47" s="119" t="n">
        <v>-3</v>
      </c>
      <c r="F47" s="119" t="n">
        <v>-4.6</v>
      </c>
      <c r="G47" s="119" t="n">
        <f aca="false">F47-E47</f>
        <v>-1.6</v>
      </c>
      <c r="H47" s="120" t="n">
        <f aca="false">(F47/E47)*100</f>
        <v>153.333333333333</v>
      </c>
      <c r="I47" s="121"/>
      <c r="J47" s="122"/>
    </row>
    <row r="48" s="124" customFormat="true" ht="20.1" hidden="false" customHeight="true" outlineLevel="0" collapsed="false">
      <c r="A48" s="117" t="s">
        <v>234</v>
      </c>
      <c r="B48" s="107" t="n">
        <v>1067</v>
      </c>
      <c r="C48" s="119" t="n">
        <v>-21.3</v>
      </c>
      <c r="D48" s="119" t="n">
        <v>-523.4</v>
      </c>
      <c r="E48" s="119" t="n">
        <v>-30.1</v>
      </c>
      <c r="F48" s="119" t="n">
        <v>-523.4</v>
      </c>
      <c r="G48" s="119" t="n">
        <f aca="false">F48-E48</f>
        <v>-493.3</v>
      </c>
      <c r="H48" s="120" t="n">
        <f aca="false">(F48/E48)*100</f>
        <v>1738.87043189369</v>
      </c>
      <c r="I48" s="121"/>
      <c r="J48" s="122"/>
    </row>
    <row r="49" s="124" customFormat="true" ht="24" hidden="false" customHeight="true" outlineLevel="0" collapsed="false">
      <c r="A49" s="117" t="s">
        <v>235</v>
      </c>
      <c r="B49" s="107" t="n">
        <v>1070</v>
      </c>
      <c r="C49" s="118" t="n">
        <f aca="false">SUM(C50:C52)</f>
        <v>27895.2</v>
      </c>
      <c r="D49" s="118" t="n">
        <f aca="false">SUM(D50:D52)</f>
        <v>43536.8</v>
      </c>
      <c r="E49" s="118" t="n">
        <f aca="false">SUM(E50:E52)</f>
        <v>46077.3</v>
      </c>
      <c r="F49" s="118" t="n">
        <f aca="false">SUM(F50:F52)</f>
        <v>43536.8</v>
      </c>
      <c r="G49" s="119" t="n">
        <f aca="false">F49-E49</f>
        <v>-2540.49999999999</v>
      </c>
      <c r="H49" s="120" t="n">
        <f aca="false">(F49/E49)*100</f>
        <v>94.4864390925684</v>
      </c>
      <c r="I49" s="121"/>
      <c r="J49" s="122"/>
    </row>
    <row r="50" s="124" customFormat="true" ht="20.1" hidden="false" customHeight="true" outlineLevel="0" collapsed="false">
      <c r="A50" s="117" t="s">
        <v>54</v>
      </c>
      <c r="B50" s="107" t="n">
        <v>1071</v>
      </c>
      <c r="C50" s="119"/>
      <c r="D50" s="119"/>
      <c r="E50" s="119"/>
      <c r="F50" s="119"/>
      <c r="G50" s="119" t="n">
        <f aca="false">F50-E50</f>
        <v>0</v>
      </c>
      <c r="H50" s="120" t="e">
        <f aca="false">(F50/E50)*100</f>
        <v>#DIV/0!</v>
      </c>
      <c r="I50" s="121"/>
      <c r="J50" s="122"/>
    </row>
    <row r="51" s="124" customFormat="true" ht="20.1" hidden="false" customHeight="true" outlineLevel="0" collapsed="false">
      <c r="A51" s="117" t="s">
        <v>236</v>
      </c>
      <c r="B51" s="107" t="n">
        <v>1072</v>
      </c>
      <c r="C51" s="119"/>
      <c r="D51" s="119"/>
      <c r="E51" s="119"/>
      <c r="F51" s="119"/>
      <c r="G51" s="119" t="n">
        <f aca="false">F51-E51</f>
        <v>0</v>
      </c>
      <c r="H51" s="120" t="e">
        <f aca="false">(F51/E51)*100</f>
        <v>#DIV/0!</v>
      </c>
      <c r="I51" s="121"/>
      <c r="J51" s="122"/>
    </row>
    <row r="52" s="124" customFormat="true" ht="20.1" hidden="false" customHeight="true" outlineLevel="0" collapsed="false">
      <c r="A52" s="117" t="s">
        <v>237</v>
      </c>
      <c r="B52" s="107" t="n">
        <v>1073</v>
      </c>
      <c r="C52" s="119" t="n">
        <v>27895.2</v>
      </c>
      <c r="D52" s="119" t="n">
        <v>43536.8</v>
      </c>
      <c r="E52" s="119" t="n">
        <v>46077.3</v>
      </c>
      <c r="F52" s="119" t="n">
        <v>43536.8</v>
      </c>
      <c r="G52" s="119" t="n">
        <f aca="false">F52-E52</f>
        <v>-2540.49999999999</v>
      </c>
      <c r="H52" s="120" t="n">
        <f aca="false">(F52/E52)*100</f>
        <v>94.4864390925684</v>
      </c>
      <c r="I52" s="121"/>
      <c r="J52" s="122"/>
    </row>
    <row r="53" s="124" customFormat="true" ht="24.75" hidden="false" customHeight="true" outlineLevel="0" collapsed="false">
      <c r="A53" s="127" t="s">
        <v>238</v>
      </c>
      <c r="B53" s="107" t="n">
        <v>1080</v>
      </c>
      <c r="C53" s="118" t="n">
        <f aca="false">SUM(C54:C59)</f>
        <v>-2029.8</v>
      </c>
      <c r="D53" s="118" t="n">
        <f aca="false">SUM(D54:D59)</f>
        <v>-2132.9</v>
      </c>
      <c r="E53" s="118" t="n">
        <f aca="false">SUM(E54:E59)</f>
        <v>-1686</v>
      </c>
      <c r="F53" s="118" t="n">
        <f aca="false">SUM(F54:F59)</f>
        <v>-2132.9</v>
      </c>
      <c r="G53" s="119" t="n">
        <f aca="false">F53-E53</f>
        <v>-446.9</v>
      </c>
      <c r="H53" s="120" t="n">
        <f aca="false">(F53/E53)*100</f>
        <v>126.506524317912</v>
      </c>
      <c r="I53" s="121"/>
      <c r="J53" s="122"/>
    </row>
    <row r="54" s="124" customFormat="true" ht="20.1" hidden="false" customHeight="true" outlineLevel="0" collapsed="false">
      <c r="A54" s="117" t="s">
        <v>54</v>
      </c>
      <c r="B54" s="107" t="n">
        <v>1081</v>
      </c>
      <c r="C54" s="119" t="s">
        <v>239</v>
      </c>
      <c r="D54" s="119" t="s">
        <v>239</v>
      </c>
      <c r="E54" s="119" t="s">
        <v>239</v>
      </c>
      <c r="F54" s="119" t="s">
        <v>239</v>
      </c>
      <c r="G54" s="119" t="e">
        <f aca="false">F54-E54</f>
        <v>#VALUE!</v>
      </c>
      <c r="H54" s="120" t="e">
        <f aca="false">(F54/E54)*100</f>
        <v>#VALUE!</v>
      </c>
      <c r="I54" s="121"/>
      <c r="J54" s="122"/>
    </row>
    <row r="55" s="124" customFormat="true" ht="20.1" hidden="false" customHeight="true" outlineLevel="0" collapsed="false">
      <c r="A55" s="117" t="s">
        <v>240</v>
      </c>
      <c r="B55" s="107" t="n">
        <v>1082</v>
      </c>
      <c r="C55" s="119" t="s">
        <v>239</v>
      </c>
      <c r="D55" s="119" t="s">
        <v>239</v>
      </c>
      <c r="E55" s="119" t="s">
        <v>239</v>
      </c>
      <c r="F55" s="119" t="s">
        <v>239</v>
      </c>
      <c r="G55" s="119" t="e">
        <f aca="false">F55-E55</f>
        <v>#VALUE!</v>
      </c>
      <c r="H55" s="120" t="e">
        <f aca="false">(F55/E55)*100</f>
        <v>#VALUE!</v>
      </c>
      <c r="I55" s="121"/>
      <c r="J55" s="122"/>
    </row>
    <row r="56" s="124" customFormat="true" ht="20.1" hidden="false" customHeight="true" outlineLevel="0" collapsed="false">
      <c r="A56" s="117" t="s">
        <v>241</v>
      </c>
      <c r="B56" s="107" t="n">
        <v>1083</v>
      </c>
      <c r="C56" s="119" t="n">
        <v>-3</v>
      </c>
      <c r="D56" s="119"/>
      <c r="E56" s="119" t="n">
        <v>-4</v>
      </c>
      <c r="F56" s="119"/>
      <c r="G56" s="119" t="n">
        <f aca="false">F56-E56</f>
        <v>4</v>
      </c>
      <c r="H56" s="120" t="n">
        <f aca="false">(F56/E56)*100</f>
        <v>-0</v>
      </c>
      <c r="I56" s="121"/>
      <c r="J56" s="122"/>
    </row>
    <row r="57" s="124" customFormat="true" ht="20.1" hidden="false" customHeight="true" outlineLevel="0" collapsed="false">
      <c r="A57" s="117" t="s">
        <v>242</v>
      </c>
      <c r="B57" s="107" t="n">
        <v>1084</v>
      </c>
      <c r="C57" s="119" t="s">
        <v>239</v>
      </c>
      <c r="D57" s="119" t="s">
        <v>239</v>
      </c>
      <c r="E57" s="119" t="s">
        <v>239</v>
      </c>
      <c r="F57" s="119" t="s">
        <v>239</v>
      </c>
      <c r="G57" s="119" t="e">
        <f aca="false">F57-E57</f>
        <v>#VALUE!</v>
      </c>
      <c r="H57" s="120" t="e">
        <f aca="false">(F57/E57)*100</f>
        <v>#VALUE!</v>
      </c>
      <c r="I57" s="121"/>
      <c r="J57" s="122"/>
    </row>
    <row r="58" s="124" customFormat="true" ht="20.1" hidden="false" customHeight="true" outlineLevel="0" collapsed="false">
      <c r="A58" s="117" t="s">
        <v>243</v>
      </c>
      <c r="B58" s="107" t="n">
        <v>1085</v>
      </c>
      <c r="C58" s="119" t="s">
        <v>239</v>
      </c>
      <c r="D58" s="119" t="s">
        <v>239</v>
      </c>
      <c r="E58" s="119" t="s">
        <v>239</v>
      </c>
      <c r="F58" s="119" t="s">
        <v>239</v>
      </c>
      <c r="G58" s="119" t="e">
        <f aca="false">F58-E58</f>
        <v>#VALUE!</v>
      </c>
      <c r="H58" s="120" t="e">
        <f aca="false">(F58/E58)*100</f>
        <v>#VALUE!</v>
      </c>
      <c r="I58" s="121"/>
      <c r="J58" s="122"/>
    </row>
    <row r="59" s="124" customFormat="true" ht="27.75" hidden="false" customHeight="true" outlineLevel="0" collapsed="false">
      <c r="A59" s="117" t="s">
        <v>244</v>
      </c>
      <c r="B59" s="107" t="n">
        <v>1086</v>
      </c>
      <c r="C59" s="119" t="n">
        <v>-2026.8</v>
      </c>
      <c r="D59" s="119" t="n">
        <v>-2132.9</v>
      </c>
      <c r="E59" s="119" t="n">
        <v>-1682</v>
      </c>
      <c r="F59" s="119" t="n">
        <v>-2132.9</v>
      </c>
      <c r="G59" s="119" t="n">
        <f aca="false">F59-E59</f>
        <v>-450.9</v>
      </c>
      <c r="H59" s="120" t="n">
        <f aca="false">(F59/E59)*100</f>
        <v>126.807372175981</v>
      </c>
      <c r="I59" s="121"/>
      <c r="J59" s="122"/>
    </row>
    <row r="60" s="31" customFormat="true" ht="24.75" hidden="false" customHeight="true" outlineLevel="0" collapsed="false">
      <c r="A60" s="110" t="s">
        <v>58</v>
      </c>
      <c r="B60" s="112" t="n">
        <v>1100</v>
      </c>
      <c r="C60" s="125" t="n">
        <f aca="false">SUM(C17,C18,C41,C49,C53)</f>
        <v>-11140.7</v>
      </c>
      <c r="D60" s="125" t="n">
        <f aca="false">SUM(D17,D18,D41,D49,D53)</f>
        <v>-11888.7</v>
      </c>
      <c r="E60" s="125" t="n">
        <f aca="false">SUM(E17,E18,E41,E49,E53)</f>
        <v>-1533.90000000001</v>
      </c>
      <c r="F60" s="125" t="n">
        <f aca="false">SUM(F17,F18,F41,F49,F53)</f>
        <v>-11888.7</v>
      </c>
      <c r="G60" s="113" t="n">
        <f aca="false">F60-E60</f>
        <v>-10354.8</v>
      </c>
      <c r="H60" s="114" t="n">
        <f aca="false">(F60/E60)*100</f>
        <v>775.063563465669</v>
      </c>
      <c r="I60" s="115"/>
      <c r="J60" s="116"/>
      <c r="K60" s="128"/>
    </row>
    <row r="61" customFormat="false" ht="26.25" hidden="false" customHeight="true" outlineLevel="0" collapsed="false">
      <c r="A61" s="117" t="s">
        <v>245</v>
      </c>
      <c r="B61" s="107" t="n">
        <v>1110</v>
      </c>
      <c r="C61" s="119"/>
      <c r="D61" s="119"/>
      <c r="E61" s="119"/>
      <c r="F61" s="119"/>
      <c r="G61" s="119" t="n">
        <f aca="false">F61-E61</f>
        <v>0</v>
      </c>
      <c r="H61" s="120" t="e">
        <f aca="false">(F61/E61)*100</f>
        <v>#DIV/0!</v>
      </c>
      <c r="I61" s="121"/>
      <c r="J61" s="122"/>
    </row>
    <row r="62" customFormat="false" ht="20.1" hidden="false" customHeight="true" outlineLevel="0" collapsed="false">
      <c r="A62" s="117" t="s">
        <v>246</v>
      </c>
      <c r="B62" s="107" t="n">
        <v>1120</v>
      </c>
      <c r="C62" s="119" t="s">
        <v>239</v>
      </c>
      <c r="D62" s="119" t="s">
        <v>239</v>
      </c>
      <c r="E62" s="119" t="s">
        <v>239</v>
      </c>
      <c r="F62" s="119" t="s">
        <v>239</v>
      </c>
      <c r="G62" s="119" t="e">
        <f aca="false">F62-E62</f>
        <v>#VALUE!</v>
      </c>
      <c r="H62" s="120" t="e">
        <f aca="false">(F62/E62)*100</f>
        <v>#VALUE!</v>
      </c>
      <c r="I62" s="121"/>
      <c r="J62" s="122"/>
    </row>
    <row r="63" customFormat="false" ht="30.75" hidden="false" customHeight="true" outlineLevel="0" collapsed="false">
      <c r="A63" s="117" t="s">
        <v>247</v>
      </c>
      <c r="B63" s="107" t="n">
        <v>1130</v>
      </c>
      <c r="C63" s="119" t="n">
        <v>38.6</v>
      </c>
      <c r="D63" s="119" t="n">
        <v>51</v>
      </c>
      <c r="E63" s="119" t="n">
        <v>5</v>
      </c>
      <c r="F63" s="119" t="n">
        <v>51</v>
      </c>
      <c r="G63" s="119" t="n">
        <f aca="false">F63-E63</f>
        <v>46</v>
      </c>
      <c r="H63" s="120" t="n">
        <f aca="false">(F63/E63)*100</f>
        <v>1020</v>
      </c>
      <c r="I63" s="121"/>
      <c r="J63" s="122"/>
    </row>
    <row r="64" customFormat="false" ht="27" hidden="false" customHeight="true" outlineLevel="0" collapsed="false">
      <c r="A64" s="117" t="s">
        <v>248</v>
      </c>
      <c r="B64" s="107" t="n">
        <v>1140</v>
      </c>
      <c r="C64" s="119" t="n">
        <v>-94</v>
      </c>
      <c r="D64" s="119" t="n">
        <v>-72</v>
      </c>
      <c r="E64" s="119" t="n">
        <v>-60</v>
      </c>
      <c r="F64" s="119" t="n">
        <v>-72</v>
      </c>
      <c r="G64" s="119" t="n">
        <f aca="false">F64-E64</f>
        <v>-12</v>
      </c>
      <c r="H64" s="120" t="n">
        <f aca="false">(F64/E64)*100</f>
        <v>120</v>
      </c>
      <c r="I64" s="121"/>
      <c r="J64" s="122"/>
    </row>
    <row r="65" customFormat="false" ht="25.5" hidden="false" customHeight="true" outlineLevel="0" collapsed="false">
      <c r="A65" s="117" t="s">
        <v>65</v>
      </c>
      <c r="B65" s="107" t="n">
        <v>1150</v>
      </c>
      <c r="C65" s="118" t="n">
        <f aca="false">SUM(C66:C67)</f>
        <v>1820.9</v>
      </c>
      <c r="D65" s="118" t="n">
        <f aca="false">SUM(D66:D67)</f>
        <v>3382.4</v>
      </c>
      <c r="E65" s="118" t="n">
        <f aca="false">SUM(E66:E67)</f>
        <v>1751</v>
      </c>
      <c r="F65" s="118" t="n">
        <f aca="false">SUM(F66:F67)</f>
        <v>3382.4</v>
      </c>
      <c r="G65" s="119" t="n">
        <f aca="false">F65-E65</f>
        <v>1631.4</v>
      </c>
      <c r="H65" s="120" t="n">
        <f aca="false">(F65/E65)*100</f>
        <v>193.169617361508</v>
      </c>
      <c r="I65" s="121"/>
      <c r="J65" s="122"/>
    </row>
    <row r="66" customFormat="false" ht="20.1" hidden="false" customHeight="true" outlineLevel="0" collapsed="false">
      <c r="A66" s="117" t="s">
        <v>54</v>
      </c>
      <c r="B66" s="107" t="n">
        <v>1151</v>
      </c>
      <c r="C66" s="119" t="n">
        <v>0</v>
      </c>
      <c r="D66" s="119" t="n">
        <v>0</v>
      </c>
      <c r="E66" s="119" t="n">
        <v>0</v>
      </c>
      <c r="F66" s="119"/>
      <c r="G66" s="119" t="n">
        <f aca="false">F66-E66</f>
        <v>0</v>
      </c>
      <c r="H66" s="120" t="e">
        <f aca="false">(F66/E66)*100</f>
        <v>#DIV/0!</v>
      </c>
      <c r="I66" s="121"/>
      <c r="J66" s="122"/>
    </row>
    <row r="67" customFormat="false" ht="20.1" hidden="false" customHeight="true" outlineLevel="0" collapsed="false">
      <c r="A67" s="117" t="s">
        <v>249</v>
      </c>
      <c r="B67" s="107" t="n">
        <v>1152</v>
      </c>
      <c r="C67" s="119" t="n">
        <v>1820.9</v>
      </c>
      <c r="D67" s="119" t="n">
        <v>3382.4</v>
      </c>
      <c r="E67" s="119" t="n">
        <v>1751</v>
      </c>
      <c r="F67" s="119" t="n">
        <v>3382.4</v>
      </c>
      <c r="G67" s="119" t="n">
        <f aca="false">F67-E67</f>
        <v>1631.4</v>
      </c>
      <c r="H67" s="120" t="n">
        <f aca="false">(F67/E67)*100</f>
        <v>193.169617361508</v>
      </c>
      <c r="I67" s="121"/>
      <c r="J67" s="122"/>
    </row>
    <row r="68" customFormat="false" ht="27" hidden="false" customHeight="true" outlineLevel="0" collapsed="false">
      <c r="A68" s="117" t="s">
        <v>66</v>
      </c>
      <c r="B68" s="107" t="n">
        <v>1160</v>
      </c>
      <c r="C68" s="118" t="n">
        <f aca="false">SUM(C69:C70)</f>
        <v>-222.4</v>
      </c>
      <c r="D68" s="118" t="n">
        <f aca="false">SUM(D69:D70)</f>
        <v>-177.9</v>
      </c>
      <c r="E68" s="118" t="n">
        <f aca="false">SUM(E69:E70)</f>
        <v>-206</v>
      </c>
      <c r="F68" s="118" t="n">
        <v>-177.9</v>
      </c>
      <c r="G68" s="119" t="n">
        <f aca="false">F68-E68</f>
        <v>28.1</v>
      </c>
      <c r="H68" s="120" t="n">
        <f aca="false">(F68/E68)*100</f>
        <v>86.3592233009709</v>
      </c>
      <c r="I68" s="121"/>
      <c r="J68" s="122"/>
    </row>
    <row r="69" customFormat="false" ht="20.1" hidden="false" customHeight="true" outlineLevel="0" collapsed="false">
      <c r="A69" s="117" t="s">
        <v>54</v>
      </c>
      <c r="B69" s="107" t="n">
        <v>1161</v>
      </c>
      <c r="C69" s="119" t="s">
        <v>239</v>
      </c>
      <c r="D69" s="119" t="s">
        <v>239</v>
      </c>
      <c r="E69" s="119" t="s">
        <v>239</v>
      </c>
      <c r="F69" s="119" t="s">
        <v>239</v>
      </c>
      <c r="G69" s="119" t="e">
        <f aca="false">F69-E69</f>
        <v>#VALUE!</v>
      </c>
      <c r="H69" s="120" t="e">
        <f aca="false">(F69/E69)*100</f>
        <v>#VALUE!</v>
      </c>
      <c r="I69" s="121"/>
      <c r="J69" s="122"/>
    </row>
    <row r="70" customFormat="false" ht="20.1" hidden="false" customHeight="true" outlineLevel="0" collapsed="false">
      <c r="A70" s="117" t="s">
        <v>250</v>
      </c>
      <c r="B70" s="107" t="n">
        <v>1162</v>
      </c>
      <c r="C70" s="119" t="n">
        <v>-222.4</v>
      </c>
      <c r="D70" s="119" t="n">
        <v>-177.9</v>
      </c>
      <c r="E70" s="119" t="n">
        <v>-206</v>
      </c>
      <c r="F70" s="119" t="n">
        <v>-177.9</v>
      </c>
      <c r="G70" s="119" t="n">
        <f aca="false">F70-E70</f>
        <v>28.1</v>
      </c>
      <c r="H70" s="120" t="n">
        <f aca="false">(F70/E70)*100</f>
        <v>86.3592233009709</v>
      </c>
      <c r="I70" s="121"/>
      <c r="J70" s="122"/>
    </row>
    <row r="71" s="31" customFormat="true" ht="30" hidden="false" customHeight="true" outlineLevel="0" collapsed="false">
      <c r="A71" s="110" t="s">
        <v>67</v>
      </c>
      <c r="B71" s="112" t="n">
        <v>1170</v>
      </c>
      <c r="C71" s="125" t="n">
        <f aca="false">SUM(C60:C65,C68)</f>
        <v>-9597.60000000001</v>
      </c>
      <c r="D71" s="125" t="n">
        <f aca="false">SUM(D60:D65,D68)</f>
        <v>-8705.2</v>
      </c>
      <c r="E71" s="129" t="n">
        <f aca="false">SUM(E60:E65,E68)</f>
        <v>-43.9000000000124</v>
      </c>
      <c r="F71" s="125" t="n">
        <f aca="false">SUM(F60:F65,F68)</f>
        <v>-8705.2</v>
      </c>
      <c r="G71" s="113" t="n">
        <f aca="false">F71-E71</f>
        <v>-8661.29999999998</v>
      </c>
      <c r="H71" s="114" t="n">
        <f aca="false">(F71/E71)*100</f>
        <v>19829.6127562586</v>
      </c>
      <c r="I71" s="115"/>
      <c r="J71" s="116"/>
      <c r="K71" s="128"/>
    </row>
    <row r="72" customFormat="false" ht="20.1" hidden="false" customHeight="true" outlineLevel="0" collapsed="false">
      <c r="A72" s="117" t="s">
        <v>68</v>
      </c>
      <c r="B72" s="108" t="n">
        <v>1180</v>
      </c>
      <c r="C72" s="119" t="n">
        <v>-5260</v>
      </c>
      <c r="D72" s="119" t="n">
        <v>-2916.4</v>
      </c>
      <c r="E72" s="119" t="n">
        <v>-111.7</v>
      </c>
      <c r="F72" s="119" t="n">
        <v>-2916.4</v>
      </c>
      <c r="G72" s="119" t="n">
        <f aca="false">F72-E72</f>
        <v>-2804.7</v>
      </c>
      <c r="H72" s="120" t="n">
        <f aca="false">(F72/E72)*100</f>
        <v>2610.92211280215</v>
      </c>
      <c r="I72" s="121"/>
      <c r="J72" s="122"/>
    </row>
    <row r="73" customFormat="false" ht="20.1" hidden="false" customHeight="true" outlineLevel="0" collapsed="false">
      <c r="A73" s="117" t="s">
        <v>69</v>
      </c>
      <c r="B73" s="108" t="n">
        <v>1181</v>
      </c>
      <c r="C73" s="119"/>
      <c r="D73" s="119"/>
      <c r="E73" s="119"/>
      <c r="F73" s="119"/>
      <c r="G73" s="119" t="n">
        <f aca="false">F73-E73</f>
        <v>0</v>
      </c>
      <c r="H73" s="120" t="e">
        <f aca="false">(F73/E73)*100</f>
        <v>#DIV/0!</v>
      </c>
      <c r="I73" s="121"/>
      <c r="J73" s="122"/>
    </row>
    <row r="74" customFormat="false" ht="20.1" hidden="false" customHeight="true" outlineLevel="0" collapsed="false">
      <c r="A74" s="117" t="s">
        <v>70</v>
      </c>
      <c r="B74" s="107" t="n">
        <v>1190</v>
      </c>
      <c r="C74" s="119"/>
      <c r="D74" s="119"/>
      <c r="E74" s="119"/>
      <c r="F74" s="119"/>
      <c r="G74" s="119" t="n">
        <f aca="false">F74-E74</f>
        <v>0</v>
      </c>
      <c r="H74" s="120" t="e">
        <f aca="false">(F74/E74)*100</f>
        <v>#DIV/0!</v>
      </c>
      <c r="I74" s="121"/>
      <c r="J74" s="122"/>
    </row>
    <row r="75" customFormat="false" ht="20.1" hidden="false" customHeight="true" outlineLevel="0" collapsed="false">
      <c r="A75" s="117" t="s">
        <v>71</v>
      </c>
      <c r="B75" s="107" t="n">
        <v>1191</v>
      </c>
      <c r="C75" s="119" t="s">
        <v>239</v>
      </c>
      <c r="D75" s="119" t="s">
        <v>239</v>
      </c>
      <c r="E75" s="119" t="s">
        <v>239</v>
      </c>
      <c r="F75" s="119" t="s">
        <v>239</v>
      </c>
      <c r="G75" s="119" t="e">
        <f aca="false">F75-E75</f>
        <v>#VALUE!</v>
      </c>
      <c r="H75" s="120" t="e">
        <f aca="false">(F75/E75)*100</f>
        <v>#VALUE!</v>
      </c>
      <c r="I75" s="121"/>
      <c r="J75" s="122"/>
    </row>
    <row r="76" s="31" customFormat="true" ht="27" hidden="false" customHeight="true" outlineLevel="0" collapsed="false">
      <c r="A76" s="110" t="s">
        <v>251</v>
      </c>
      <c r="B76" s="112" t="n">
        <v>1200</v>
      </c>
      <c r="C76" s="125" t="n">
        <f aca="false">SUM(C71:C75)</f>
        <v>-14857.6</v>
      </c>
      <c r="D76" s="125" t="n">
        <f aca="false">SUM(D71:D75)</f>
        <v>-11621.6</v>
      </c>
      <c r="E76" s="125" t="n">
        <f aca="false">SUM(E71:E75)</f>
        <v>-155.600000000012</v>
      </c>
      <c r="F76" s="125" t="n">
        <f aca="false">SUM(F71:F75)</f>
        <v>-11621.6</v>
      </c>
      <c r="G76" s="113" t="n">
        <f aca="false">F76-E76</f>
        <v>-11466</v>
      </c>
      <c r="H76" s="114" t="n">
        <f aca="false">(F76/E76)*100</f>
        <v>7468.89460154182</v>
      </c>
      <c r="I76" s="115"/>
      <c r="J76" s="116"/>
    </row>
    <row r="77" customFormat="false" ht="20.1" hidden="false" customHeight="true" outlineLevel="0" collapsed="false">
      <c r="A77" s="117" t="s">
        <v>252</v>
      </c>
      <c r="B77" s="107" t="n">
        <v>1201</v>
      </c>
      <c r="C77" s="119" t="n">
        <v>646.1</v>
      </c>
      <c r="D77" s="119" t="n">
        <v>3066.7</v>
      </c>
      <c r="E77" s="119" t="n">
        <v>742.8</v>
      </c>
      <c r="F77" s="119" t="n">
        <v>3066.7</v>
      </c>
      <c r="G77" s="119" t="n">
        <f aca="false">F77-E77</f>
        <v>2323.9</v>
      </c>
      <c r="H77" s="120" t="n">
        <f aca="false">(F77/E77)*100</f>
        <v>412.85675821217</v>
      </c>
      <c r="I77" s="121"/>
      <c r="J77" s="122"/>
    </row>
    <row r="78" customFormat="false" ht="20.1" hidden="false" customHeight="true" outlineLevel="0" collapsed="false">
      <c r="A78" s="117" t="s">
        <v>253</v>
      </c>
      <c r="B78" s="107" t="n">
        <v>1202</v>
      </c>
      <c r="C78" s="119" t="n">
        <v>-15603.6</v>
      </c>
      <c r="D78" s="119" t="n">
        <v>-14787.6</v>
      </c>
      <c r="E78" s="119" t="n">
        <v>-911.3</v>
      </c>
      <c r="F78" s="119" t="n">
        <v>-14787.6</v>
      </c>
      <c r="G78" s="119" t="n">
        <f aca="false">F78-E78</f>
        <v>-13876.3</v>
      </c>
      <c r="H78" s="120" t="n">
        <f aca="false">(F78/E78)*100</f>
        <v>1622.69285635905</v>
      </c>
      <c r="I78" s="121"/>
      <c r="J78" s="122"/>
    </row>
    <row r="79" s="31" customFormat="true" ht="20.1" hidden="false" customHeight="true" outlineLevel="0" collapsed="false">
      <c r="A79" s="110" t="s">
        <v>75</v>
      </c>
      <c r="B79" s="112" t="n">
        <v>1210</v>
      </c>
      <c r="C79" s="130" t="n">
        <f aca="false">SUM(C7,C49,C61,C63,C65,C73,C74)</f>
        <v>92175.9</v>
      </c>
      <c r="D79" s="130" t="n">
        <f aca="false">SUM(D7,D49,D61,D63,D65,D73,D74)</f>
        <v>111201.5</v>
      </c>
      <c r="E79" s="130" t="n">
        <f aca="false">SUM(E7,E49,E61,E63,E65,E73,E74)</f>
        <v>125073.9</v>
      </c>
      <c r="F79" s="130" t="n">
        <f aca="false">SUM(F7,F49,F61,F63,F65,F73,F74)</f>
        <v>111201.5</v>
      </c>
      <c r="G79" s="113" t="n">
        <f aca="false">F79-E79</f>
        <v>-13872.4</v>
      </c>
      <c r="H79" s="114" t="n">
        <f aca="false">(F79/E79)*100</f>
        <v>88.9086372136793</v>
      </c>
      <c r="I79" s="115"/>
      <c r="J79" s="116"/>
    </row>
    <row r="80" s="31" customFormat="true" ht="20.1" hidden="false" customHeight="true" outlineLevel="0" collapsed="false">
      <c r="A80" s="110" t="s">
        <v>76</v>
      </c>
      <c r="B80" s="112" t="n">
        <v>1220</v>
      </c>
      <c r="C80" s="130" t="n">
        <f aca="false">SUM(C8,C18,C41,C53,C62,C64,C68,C72,C75)</f>
        <v>-107033.5</v>
      </c>
      <c r="D80" s="130" t="n">
        <f aca="false">SUM(D8,D18,D41,D53,D62,D64,D68,D72,D75)</f>
        <v>-122823.1</v>
      </c>
      <c r="E80" s="130" t="n">
        <f aca="false">SUM(E8,E18,E41,E53,E62,E64,E68,E72,E75)</f>
        <v>-125229.5</v>
      </c>
      <c r="F80" s="130" t="n">
        <f aca="false">SUM(F8,F18,F41,F53,F62,F64,F68,F72,F75)</f>
        <v>-122823.1</v>
      </c>
      <c r="G80" s="113" t="n">
        <f aca="false">F80-E80</f>
        <v>2406.40000000002</v>
      </c>
      <c r="H80" s="114" t="n">
        <f aca="false">(F80/E80)*100</f>
        <v>98.0784080428333</v>
      </c>
      <c r="I80" s="115"/>
      <c r="J80" s="116"/>
    </row>
    <row r="81" customFormat="false" ht="20.1" hidden="false" customHeight="true" outlineLevel="0" collapsed="false">
      <c r="A81" s="117" t="s">
        <v>77</v>
      </c>
      <c r="B81" s="107" t="n">
        <v>1230</v>
      </c>
      <c r="C81" s="119"/>
      <c r="D81" s="119"/>
      <c r="E81" s="119"/>
      <c r="F81" s="119"/>
      <c r="G81" s="119" t="n">
        <f aca="false">F81-E81</f>
        <v>0</v>
      </c>
      <c r="H81" s="120" t="e">
        <f aca="false">(F81/E81)*100</f>
        <v>#DIV/0!</v>
      </c>
      <c r="I81" s="121"/>
      <c r="J81" s="122"/>
    </row>
    <row r="82" customFormat="false" ht="24.95" hidden="false" customHeight="true" outlineLevel="0" collapsed="false">
      <c r="A82" s="131" t="s">
        <v>254</v>
      </c>
      <c r="B82" s="131"/>
      <c r="C82" s="131"/>
      <c r="D82" s="131"/>
      <c r="E82" s="131"/>
      <c r="F82" s="131"/>
      <c r="G82" s="131"/>
      <c r="H82" s="131"/>
      <c r="I82" s="131"/>
      <c r="J82" s="132"/>
    </row>
    <row r="83" customFormat="false" ht="20.1" hidden="false" customHeight="true" outlineLevel="0" collapsed="false">
      <c r="A83" s="117" t="s">
        <v>255</v>
      </c>
      <c r="B83" s="107" t="n">
        <v>1300</v>
      </c>
      <c r="C83" s="118" t="n">
        <f aca="false">C60</f>
        <v>-11140.7</v>
      </c>
      <c r="D83" s="118" t="n">
        <f aca="false">D60</f>
        <v>-11888.7</v>
      </c>
      <c r="E83" s="118" t="n">
        <f aca="false">E60</f>
        <v>-1533.90000000001</v>
      </c>
      <c r="F83" s="118" t="n">
        <f aca="false">F60</f>
        <v>-11888.7</v>
      </c>
      <c r="G83" s="119" t="n">
        <f aca="false">F83-E83</f>
        <v>-10354.8</v>
      </c>
      <c r="H83" s="120" t="n">
        <f aca="false">(F83/E83)*100</f>
        <v>775.063563465669</v>
      </c>
      <c r="I83" s="121"/>
      <c r="J83" s="122"/>
    </row>
    <row r="84" customFormat="false" ht="20.1" hidden="false" customHeight="true" outlineLevel="0" collapsed="false">
      <c r="A84" s="117" t="s">
        <v>256</v>
      </c>
      <c r="B84" s="107" t="n">
        <v>1301</v>
      </c>
      <c r="C84" s="118" t="n">
        <f aca="false">C96</f>
        <v>5149.7</v>
      </c>
      <c r="D84" s="118" t="n">
        <f aca="false">D96</f>
        <v>9592.9</v>
      </c>
      <c r="E84" s="118" t="n">
        <f aca="false">E96</f>
        <v>5967.4</v>
      </c>
      <c r="F84" s="118" t="n">
        <v>9592.9</v>
      </c>
      <c r="G84" s="119" t="n">
        <f aca="false">F84-E84</f>
        <v>3625.5</v>
      </c>
      <c r="H84" s="120" t="n">
        <f aca="false">(F84/E84)*100</f>
        <v>160.755102724805</v>
      </c>
      <c r="I84" s="121"/>
      <c r="J84" s="122"/>
    </row>
    <row r="85" customFormat="false" ht="20.1" hidden="false" customHeight="true" outlineLevel="0" collapsed="false">
      <c r="A85" s="117" t="s">
        <v>257</v>
      </c>
      <c r="B85" s="107" t="n">
        <v>1302</v>
      </c>
      <c r="C85" s="118"/>
      <c r="D85" s="118" t="n">
        <f aca="false">D50</f>
        <v>0</v>
      </c>
      <c r="E85" s="118" t="n">
        <f aca="false">E50</f>
        <v>0</v>
      </c>
      <c r="F85" s="118" t="n">
        <f aca="false">F50</f>
        <v>0</v>
      </c>
      <c r="G85" s="119" t="n">
        <f aca="false">F85-E85</f>
        <v>0</v>
      </c>
      <c r="H85" s="120" t="e">
        <f aca="false">(F85/E85)*100</f>
        <v>#DIV/0!</v>
      </c>
      <c r="I85" s="121"/>
      <c r="J85" s="122"/>
    </row>
    <row r="86" customFormat="false" ht="20.1" hidden="false" customHeight="true" outlineLevel="0" collapsed="false">
      <c r="A86" s="117" t="s">
        <v>258</v>
      </c>
      <c r="B86" s="107" t="n">
        <v>1303</v>
      </c>
      <c r="C86" s="118"/>
      <c r="D86" s="118"/>
      <c r="E86" s="118"/>
      <c r="F86" s="118"/>
      <c r="G86" s="119" t="n">
        <f aca="false">F86-E86</f>
        <v>0</v>
      </c>
      <c r="H86" s="120" t="e">
        <f aca="false">(F86/E86)*100</f>
        <v>#DIV/0!</v>
      </c>
      <c r="I86" s="121"/>
      <c r="J86" s="122"/>
    </row>
    <row r="87" customFormat="false" ht="20.1" hidden="false" customHeight="true" outlineLevel="0" collapsed="false">
      <c r="A87" s="117" t="s">
        <v>259</v>
      </c>
      <c r="B87" s="107" t="n">
        <v>1304</v>
      </c>
      <c r="C87" s="118"/>
      <c r="D87" s="118" t="n">
        <f aca="false">D51</f>
        <v>0</v>
      </c>
      <c r="E87" s="118" t="n">
        <f aca="false">E51</f>
        <v>0</v>
      </c>
      <c r="F87" s="118" t="n">
        <f aca="false">F51</f>
        <v>0</v>
      </c>
      <c r="G87" s="119" t="n">
        <f aca="false">F87-E87</f>
        <v>0</v>
      </c>
      <c r="H87" s="120" t="e">
        <f aca="false">(F87/E87)*100</f>
        <v>#DIV/0!</v>
      </c>
      <c r="I87" s="121"/>
      <c r="J87" s="122"/>
    </row>
    <row r="88" customFormat="false" ht="20.25" hidden="false" customHeight="true" outlineLevel="0" collapsed="false">
      <c r="A88" s="117" t="s">
        <v>260</v>
      </c>
      <c r="B88" s="107" t="n">
        <v>1305</v>
      </c>
      <c r="C88" s="118"/>
      <c r="D88" s="118"/>
      <c r="E88" s="118"/>
      <c r="F88" s="118"/>
      <c r="G88" s="119" t="n">
        <f aca="false">F88-E88</f>
        <v>0</v>
      </c>
      <c r="H88" s="120" t="e">
        <f aca="false">(F88/E88)*100</f>
        <v>#DIV/0!</v>
      </c>
      <c r="I88" s="121"/>
      <c r="J88" s="122"/>
    </row>
    <row r="89" s="31" customFormat="true" ht="20.1" hidden="false" customHeight="true" outlineLevel="0" collapsed="false">
      <c r="A89" s="110" t="s">
        <v>59</v>
      </c>
      <c r="B89" s="112" t="n">
        <v>1310</v>
      </c>
      <c r="C89" s="133" t="n">
        <f aca="false">C83+C84-C85-C86-C87-C88</f>
        <v>-5991.00000000001</v>
      </c>
      <c r="D89" s="133" t="n">
        <f aca="false">D83+D84-D85-D86-D87-D88</f>
        <v>-2295.8</v>
      </c>
      <c r="E89" s="133" t="n">
        <f aca="false">E83+E84-E85-E86-E87-E88</f>
        <v>4433.49999999999</v>
      </c>
      <c r="F89" s="133" t="n">
        <f aca="false">F83+F84-F85-F86-F87-F88</f>
        <v>-2295.8</v>
      </c>
      <c r="G89" s="113" t="n">
        <f aca="false">F89-E89</f>
        <v>-6729.29999999998</v>
      </c>
      <c r="H89" s="114" t="n">
        <f aca="false">(F89/E89)*100</f>
        <v>-51.7830156761025</v>
      </c>
      <c r="I89" s="115"/>
      <c r="J89" s="116"/>
    </row>
    <row r="90" s="31" customFormat="true" ht="20.1" hidden="false" customHeight="true" outlineLevel="0" collapsed="false">
      <c r="A90" s="110" t="s">
        <v>78</v>
      </c>
      <c r="B90" s="110"/>
      <c r="C90" s="110"/>
      <c r="D90" s="110"/>
      <c r="E90" s="110"/>
      <c r="F90" s="110"/>
      <c r="G90" s="110"/>
      <c r="H90" s="110"/>
      <c r="I90" s="110"/>
      <c r="J90" s="111"/>
    </row>
    <row r="91" s="31" customFormat="true" ht="20.1" hidden="false" customHeight="true" outlineLevel="0" collapsed="false">
      <c r="A91" s="117" t="s">
        <v>79</v>
      </c>
      <c r="B91" s="107" t="n">
        <v>1400</v>
      </c>
      <c r="C91" s="119" t="n">
        <v>35476.5</v>
      </c>
      <c r="D91" s="119" t="n">
        <v>32206.8</v>
      </c>
      <c r="E91" s="119" t="n">
        <v>43325.4</v>
      </c>
      <c r="F91" s="119" t="n">
        <v>32206.8</v>
      </c>
      <c r="G91" s="119" t="n">
        <f aca="false">F91-E91</f>
        <v>-11118.6</v>
      </c>
      <c r="H91" s="120" t="n">
        <f aca="false">(F91/E91)*100</f>
        <v>74.3369940035176</v>
      </c>
      <c r="I91" s="121"/>
      <c r="J91" s="122"/>
    </row>
    <row r="92" s="31" customFormat="true" ht="20.1" hidden="false" customHeight="true" outlineLevel="0" collapsed="false">
      <c r="A92" s="117" t="s">
        <v>80</v>
      </c>
      <c r="B92" s="134" t="n">
        <v>1401</v>
      </c>
      <c r="C92" s="119" t="n">
        <v>4826.4</v>
      </c>
      <c r="D92" s="119" t="n">
        <v>5641</v>
      </c>
      <c r="E92" s="119" t="n">
        <v>9847.6</v>
      </c>
      <c r="F92" s="119" t="n">
        <v>5641</v>
      </c>
      <c r="G92" s="119" t="n">
        <f aca="false">F92-E92</f>
        <v>-4206.6</v>
      </c>
      <c r="H92" s="120" t="n">
        <f aca="false">(F92/E92)*100</f>
        <v>57.282992810431</v>
      </c>
      <c r="I92" s="121"/>
      <c r="J92" s="122"/>
    </row>
    <row r="93" s="31" customFormat="true" ht="20.1" hidden="false" customHeight="true" outlineLevel="0" collapsed="false">
      <c r="A93" s="117" t="s">
        <v>81</v>
      </c>
      <c r="B93" s="134" t="n">
        <v>1402</v>
      </c>
      <c r="C93" s="119" t="n">
        <v>21770.2</v>
      </c>
      <c r="D93" s="119" t="n">
        <v>19641.5</v>
      </c>
      <c r="E93" s="119" t="n">
        <v>24301.4</v>
      </c>
      <c r="F93" s="119" t="n">
        <v>19641.5</v>
      </c>
      <c r="G93" s="119" t="n">
        <f aca="false">F93-E93</f>
        <v>-4659.9</v>
      </c>
      <c r="H93" s="120" t="n">
        <f aca="false">(F93/E93)*100</f>
        <v>80.8245615478944</v>
      </c>
      <c r="I93" s="121"/>
      <c r="J93" s="122"/>
    </row>
    <row r="94" s="31" customFormat="true" ht="20.1" hidden="false" customHeight="true" outlineLevel="0" collapsed="false">
      <c r="A94" s="117" t="s">
        <v>82</v>
      </c>
      <c r="B94" s="134" t="n">
        <v>1410</v>
      </c>
      <c r="C94" s="119" t="n">
        <v>45987.6</v>
      </c>
      <c r="D94" s="119" t="n">
        <v>58913.4</v>
      </c>
      <c r="E94" s="119" t="n">
        <v>57090.6</v>
      </c>
      <c r="F94" s="119" t="n">
        <v>58913.4</v>
      </c>
      <c r="G94" s="119" t="n">
        <f aca="false">F94-E94</f>
        <v>1822.8</v>
      </c>
      <c r="H94" s="120" t="n">
        <f aca="false">(F94/E94)*100</f>
        <v>103.192819833738</v>
      </c>
      <c r="I94" s="121"/>
      <c r="J94" s="122"/>
    </row>
    <row r="95" s="31" customFormat="true" ht="20.1" hidden="false" customHeight="true" outlineLevel="0" collapsed="false">
      <c r="A95" s="117" t="s">
        <v>83</v>
      </c>
      <c r="B95" s="134" t="n">
        <v>1420</v>
      </c>
      <c r="C95" s="119" t="n">
        <v>10240.6</v>
      </c>
      <c r="D95" s="119" t="n">
        <v>13739.7</v>
      </c>
      <c r="E95" s="119" t="n">
        <v>12932.2</v>
      </c>
      <c r="F95" s="119" t="n">
        <v>13739.7</v>
      </c>
      <c r="G95" s="119" t="n">
        <f aca="false">F95-E95</f>
        <v>807.499999999998</v>
      </c>
      <c r="H95" s="120" t="n">
        <f aca="false">(F95/E95)*100</f>
        <v>106.244103864772</v>
      </c>
      <c r="I95" s="121"/>
      <c r="J95" s="122"/>
    </row>
    <row r="96" s="31" customFormat="true" ht="20.1" hidden="false" customHeight="true" outlineLevel="0" collapsed="false">
      <c r="A96" s="117" t="s">
        <v>84</v>
      </c>
      <c r="B96" s="134" t="n">
        <v>1430</v>
      </c>
      <c r="C96" s="119" t="n">
        <v>5149.7</v>
      </c>
      <c r="D96" s="119" t="n">
        <v>9592.9</v>
      </c>
      <c r="E96" s="119" t="n">
        <v>5967.4</v>
      </c>
      <c r="F96" s="119" t="n">
        <v>9592.9</v>
      </c>
      <c r="G96" s="119" t="n">
        <f aca="false">F96-E96</f>
        <v>3625.5</v>
      </c>
      <c r="H96" s="120" t="n">
        <f aca="false">(F96/E96)*100</f>
        <v>160.755102724805</v>
      </c>
      <c r="I96" s="121"/>
      <c r="J96" s="122"/>
    </row>
    <row r="97" s="31" customFormat="true" ht="20.1" hidden="false" customHeight="true" outlineLevel="0" collapsed="false">
      <c r="A97" s="117" t="s">
        <v>85</v>
      </c>
      <c r="B97" s="134" t="n">
        <v>1440</v>
      </c>
      <c r="C97" s="119" t="n">
        <v>4027.8</v>
      </c>
      <c r="D97" s="119" t="n">
        <v>4645</v>
      </c>
      <c r="E97" s="119" t="n">
        <v>4926.8</v>
      </c>
      <c r="F97" s="119" t="n">
        <v>4645</v>
      </c>
      <c r="G97" s="119" t="n">
        <f aca="false">F97-E97</f>
        <v>-281.8</v>
      </c>
      <c r="H97" s="120" t="n">
        <f aca="false">(F97/E97)*100</f>
        <v>94.2802630510676</v>
      </c>
      <c r="I97" s="121"/>
      <c r="J97" s="122"/>
    </row>
    <row r="98" s="31" customFormat="true" ht="18.75" hidden="false" customHeight="false" outlineLevel="0" collapsed="false">
      <c r="A98" s="110" t="s">
        <v>86</v>
      </c>
      <c r="B98" s="135" t="n">
        <v>1450</v>
      </c>
      <c r="C98" s="136" t="n">
        <f aca="false">SUM(C91,C94:C97)</f>
        <v>100882.2</v>
      </c>
      <c r="D98" s="136" t="n">
        <f aca="false">SUM(D91,D94:D97)</f>
        <v>119097.8</v>
      </c>
      <c r="E98" s="136" t="n">
        <f aca="false">SUM(E91,E94:E97)</f>
        <v>124242.4</v>
      </c>
      <c r="F98" s="136" t="n">
        <f aca="false">SUM(F91,F94:F97)</f>
        <v>119097.8</v>
      </c>
      <c r="G98" s="113" t="n">
        <f aca="false">F98-E98</f>
        <v>-5144.59999999999</v>
      </c>
      <c r="H98" s="114" t="n">
        <f aca="false">(F98/E98)*100</f>
        <v>95.8592235822875</v>
      </c>
      <c r="I98" s="115"/>
      <c r="J98" s="116"/>
    </row>
    <row r="102" customFormat="false" ht="27.75" hidden="false" customHeight="true" outlineLevel="0" collapsed="false"/>
    <row r="1048576" customFormat="false" ht="18.75" hidden="false" customHeight="false" outlineLevel="0" collapsed="false"/>
  </sheetData>
  <mergeCells count="8">
    <mergeCell ref="A1:I1"/>
    <mergeCell ref="A3:A4"/>
    <mergeCell ref="B3:B4"/>
    <mergeCell ref="C3:D3"/>
    <mergeCell ref="E3:I3"/>
    <mergeCell ref="A6:I6"/>
    <mergeCell ref="A82:I82"/>
    <mergeCell ref="A90:I90"/>
  </mergeCells>
  <printOptions headings="false" gridLines="false" gridLinesSet="true" horizontalCentered="false" verticalCentered="false"/>
  <pageMargins left="0.39375" right="0.39375" top="0.7875" bottom="0.39375" header="0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Roman,Обычный"&amp;14 5&amp;R&amp;"Times New Roman,Обычный"&amp;14Продовження додатка  3
Таблиця 1</oddHeader>
    <oddFooter/>
  </headerFooter>
  <rowBreaks count="5" manualBreakCount="5">
    <brk id="20" man="true" max="16383" min="0"/>
    <brk id="37" man="true" max="16383" min="0"/>
    <brk id="62" man="true" max="16383" min="0"/>
    <brk id="87" man="true" max="16383" min="0"/>
    <brk id="98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true"/>
  </sheetPr>
  <dimension ref="A1:I65536"/>
  <sheetViews>
    <sheetView windowProtection="true" showFormulas="false" showGridLines="true" showRowColHeaders="true" showZeros="false" rightToLeft="false" tabSelected="false" showOutlineSymbols="true" defaultGridColor="true" view="normal" topLeftCell="A1" colorId="64" zoomScale="70" zoomScaleNormal="70" zoomScalePageLayoutView="75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C29" activeCellId="0" sqref="C29"/>
    </sheetView>
  </sheetViews>
  <sheetFormatPr defaultRowHeight="18.75"/>
  <cols>
    <col collapsed="false" hidden="false" max="1" min="1" style="137" width="85.3316326530612"/>
    <col collapsed="false" hidden="false" max="2" min="2" style="138" width="15.2704081632653"/>
    <col collapsed="false" hidden="false" max="6" min="3" style="138" width="18.6938775510204"/>
    <col collapsed="false" hidden="false" max="7" min="7" style="138" width="16.6938775510204"/>
    <col collapsed="false" hidden="false" max="8" min="8" style="138" width="14.984693877551"/>
    <col collapsed="false" hidden="false" max="9" min="9" style="138" width="11.9897959183673"/>
    <col collapsed="false" hidden="false" max="257" min="10" style="137" width="9.13265306122449"/>
    <col collapsed="false" hidden="false" max="1025" min="258" style="0" width="9.13265306122449"/>
  </cols>
  <sheetData>
    <row r="1" customFormat="false" ht="18.75" hidden="false" customHeight="false" outlineLevel="0" collapsed="false">
      <c r="A1" s="139" t="s">
        <v>87</v>
      </c>
      <c r="B1" s="139"/>
      <c r="C1" s="139"/>
      <c r="D1" s="139"/>
      <c r="E1" s="139"/>
      <c r="F1" s="139"/>
      <c r="G1" s="139"/>
      <c r="H1" s="139"/>
      <c r="I1" s="140"/>
    </row>
    <row r="2" customFormat="false" ht="18.75" hidden="false" customHeight="false" outlineLevel="0" collapsed="false">
      <c r="A2" s="139"/>
      <c r="B2" s="139"/>
      <c r="C2" s="139"/>
      <c r="D2" s="139"/>
      <c r="E2" s="139"/>
      <c r="F2" s="139"/>
      <c r="G2" s="139"/>
      <c r="H2" s="139"/>
      <c r="I2" s="140"/>
    </row>
    <row r="3" customFormat="false" ht="38.25" hidden="false" customHeight="true" outlineLevel="0" collapsed="false">
      <c r="A3" s="141" t="s">
        <v>32</v>
      </c>
      <c r="B3" s="142" t="s">
        <v>33</v>
      </c>
      <c r="C3" s="108" t="s">
        <v>201</v>
      </c>
      <c r="D3" s="108"/>
      <c r="E3" s="141" t="s">
        <v>35</v>
      </c>
      <c r="F3" s="141"/>
      <c r="G3" s="141"/>
      <c r="H3" s="141"/>
    </row>
    <row r="4" customFormat="false" ht="39" hidden="false" customHeight="true" outlineLevel="0" collapsed="false">
      <c r="A4" s="141"/>
      <c r="B4" s="142"/>
      <c r="C4" s="108" t="s">
        <v>36</v>
      </c>
      <c r="D4" s="108" t="s">
        <v>37</v>
      </c>
      <c r="E4" s="108" t="s">
        <v>38</v>
      </c>
      <c r="F4" s="108" t="s">
        <v>39</v>
      </c>
      <c r="G4" s="109" t="s">
        <v>40</v>
      </c>
      <c r="H4" s="109" t="s">
        <v>41</v>
      </c>
      <c r="I4" s="106"/>
    </row>
    <row r="5" customFormat="false" ht="18.75" hidden="false" customHeight="false" outlineLevel="0" collapsed="false">
      <c r="A5" s="141" t="n">
        <v>1</v>
      </c>
      <c r="B5" s="142" t="n">
        <v>2</v>
      </c>
      <c r="C5" s="141" t="n">
        <v>3</v>
      </c>
      <c r="D5" s="142" t="n">
        <v>4</v>
      </c>
      <c r="E5" s="141" t="n">
        <v>5</v>
      </c>
      <c r="F5" s="142" t="n">
        <v>6</v>
      </c>
      <c r="G5" s="141" t="n">
        <v>7</v>
      </c>
      <c r="H5" s="142" t="n">
        <v>8</v>
      </c>
      <c r="I5" s="143"/>
    </row>
    <row r="6" customFormat="false" ht="30" hidden="false" customHeight="true" outlineLevel="0" collapsed="false">
      <c r="A6" s="144" t="s">
        <v>88</v>
      </c>
      <c r="B6" s="144"/>
      <c r="C6" s="144"/>
      <c r="D6" s="144"/>
      <c r="E6" s="144"/>
      <c r="F6" s="144"/>
      <c r="G6" s="144"/>
      <c r="H6" s="144"/>
      <c r="I6" s="145"/>
    </row>
    <row r="7" customFormat="false" ht="30" hidden="false" customHeight="true" outlineLevel="0" collapsed="false">
      <c r="A7" s="146" t="s">
        <v>72</v>
      </c>
      <c r="B7" s="142" t="n">
        <v>1200</v>
      </c>
      <c r="C7" s="147" t="n">
        <f aca="false">'I. Фін результат'!C76</f>
        <v>-14857.6</v>
      </c>
      <c r="D7" s="147" t="n">
        <f aca="false">'I. Фін результат'!D76</f>
        <v>-11621.6</v>
      </c>
      <c r="E7" s="147" t="n">
        <f aca="false">'I. Фін результат'!E76</f>
        <v>-155.600000000012</v>
      </c>
      <c r="F7" s="147" t="n">
        <f aca="false">'I. Фін результат'!F76</f>
        <v>-11621.6</v>
      </c>
      <c r="G7" s="148" t="n">
        <f aca="false">F7-E7</f>
        <v>-11466</v>
      </c>
      <c r="H7" s="149" t="n">
        <f aca="false">(F7/E7)*100</f>
        <v>7468.89460154182</v>
      </c>
      <c r="I7" s="150"/>
    </row>
    <row r="8" customFormat="false" ht="48.95" hidden="false" customHeight="true" outlineLevel="0" collapsed="false">
      <c r="A8" s="146" t="s">
        <v>89</v>
      </c>
      <c r="B8" s="107" t="n">
        <v>2000</v>
      </c>
      <c r="C8" s="119" t="n">
        <v>18637.6</v>
      </c>
      <c r="D8" s="119" t="n">
        <v>7498.8</v>
      </c>
      <c r="E8" s="119" t="n">
        <v>-10235.4</v>
      </c>
      <c r="F8" s="119" t="n">
        <v>7498.8</v>
      </c>
      <c r="G8" s="148" t="n">
        <f aca="false">F8-E8</f>
        <v>17734.2</v>
      </c>
      <c r="H8" s="149" t="n">
        <f aca="false">(F8/E8)*100</f>
        <v>-73.2633800339997</v>
      </c>
      <c r="I8" s="150"/>
    </row>
    <row r="9" customFormat="false" ht="45" hidden="false" customHeight="true" outlineLevel="0" collapsed="false">
      <c r="A9" s="146" t="s">
        <v>90</v>
      </c>
      <c r="B9" s="107" t="n">
        <v>2010</v>
      </c>
      <c r="C9" s="118" t="n">
        <f aca="false">SUM(C10:C11)</f>
        <v>0</v>
      </c>
      <c r="D9" s="118" t="n">
        <f aca="false">SUM(D10:D11)</f>
        <v>0</v>
      </c>
      <c r="E9" s="118" t="n">
        <f aca="false">SUM(E10:E11)</f>
        <v>0</v>
      </c>
      <c r="F9" s="118" t="n">
        <f aca="false">SUM(F10:F11)</f>
        <v>0</v>
      </c>
      <c r="G9" s="148" t="n">
        <f aca="false">F9-E9</f>
        <v>0</v>
      </c>
      <c r="H9" s="149" t="e">
        <f aca="false">(F9/E9)*100</f>
        <v>#DIV/0!</v>
      </c>
      <c r="I9" s="150"/>
    </row>
    <row r="10" customFormat="false" ht="45" hidden="false" customHeight="true" outlineLevel="0" collapsed="false">
      <c r="A10" s="117" t="s">
        <v>91</v>
      </c>
      <c r="B10" s="107" t="n">
        <v>2011</v>
      </c>
      <c r="C10" s="119" t="s">
        <v>239</v>
      </c>
      <c r="D10" s="119" t="s">
        <v>239</v>
      </c>
      <c r="E10" s="119" t="s">
        <v>239</v>
      </c>
      <c r="F10" s="119" t="s">
        <v>239</v>
      </c>
      <c r="G10" s="148" t="e">
        <f aca="false">F10-E10</f>
        <v>#VALUE!</v>
      </c>
      <c r="H10" s="149" t="e">
        <f aca="false">(F10/E10)*100</f>
        <v>#VALUE!</v>
      </c>
      <c r="I10" s="150"/>
    </row>
    <row r="11" customFormat="false" ht="45" hidden="false" customHeight="true" outlineLevel="0" collapsed="false">
      <c r="A11" s="117" t="s">
        <v>92</v>
      </c>
      <c r="B11" s="107" t="n">
        <v>2012</v>
      </c>
      <c r="C11" s="119" t="s">
        <v>239</v>
      </c>
      <c r="D11" s="119" t="s">
        <v>239</v>
      </c>
      <c r="E11" s="119" t="s">
        <v>239</v>
      </c>
      <c r="F11" s="119" t="s">
        <v>239</v>
      </c>
      <c r="G11" s="148" t="e">
        <f aca="false">F11-E11</f>
        <v>#VALUE!</v>
      </c>
      <c r="H11" s="149" t="e">
        <f aca="false">(F11/E11)*100</f>
        <v>#VALUE!</v>
      </c>
      <c r="I11" s="150"/>
    </row>
    <row r="12" customFormat="false" ht="24.95" hidden="false" customHeight="true" outlineLevel="0" collapsed="false">
      <c r="A12" s="117" t="s">
        <v>93</v>
      </c>
      <c r="B12" s="107" t="s">
        <v>94</v>
      </c>
      <c r="C12" s="119" t="s">
        <v>239</v>
      </c>
      <c r="D12" s="119" t="s">
        <v>239</v>
      </c>
      <c r="E12" s="119" t="s">
        <v>239</v>
      </c>
      <c r="F12" s="119" t="s">
        <v>239</v>
      </c>
      <c r="G12" s="148" t="e">
        <f aca="false">F12-E12</f>
        <v>#VALUE!</v>
      </c>
      <c r="H12" s="149" t="e">
        <f aca="false">(F12/E12)*100</f>
        <v>#VALUE!</v>
      </c>
      <c r="I12" s="150"/>
    </row>
    <row r="13" customFormat="false" ht="24.95" hidden="false" customHeight="true" outlineLevel="0" collapsed="false">
      <c r="A13" s="117" t="s">
        <v>95</v>
      </c>
      <c r="B13" s="107" t="n">
        <v>2020</v>
      </c>
      <c r="C13" s="119"/>
      <c r="D13" s="119"/>
      <c r="E13" s="119"/>
      <c r="F13" s="119"/>
      <c r="G13" s="148" t="n">
        <f aca="false">F13-E13</f>
        <v>0</v>
      </c>
      <c r="H13" s="149" t="e">
        <f aca="false">(F13/E13)*100</f>
        <v>#DIV/0!</v>
      </c>
      <c r="I13" s="150"/>
    </row>
    <row r="14" s="151" customFormat="true" ht="24.95" hidden="false" customHeight="true" outlineLevel="0" collapsed="false">
      <c r="A14" s="146" t="s">
        <v>96</v>
      </c>
      <c r="B14" s="107" t="n">
        <v>2030</v>
      </c>
      <c r="C14" s="119" t="n">
        <v>-12</v>
      </c>
      <c r="D14" s="119" t="n">
        <v>-8</v>
      </c>
      <c r="E14" s="119" t="n">
        <v>-19</v>
      </c>
      <c r="F14" s="119" t="n">
        <v>-8</v>
      </c>
      <c r="G14" s="148" t="n">
        <f aca="false">F14-E14</f>
        <v>11</v>
      </c>
      <c r="H14" s="149" t="n">
        <f aca="false">(F14/E14)*100</f>
        <v>42.1052631578947</v>
      </c>
      <c r="I14" s="150"/>
    </row>
    <row r="15" customFormat="false" ht="24.95" hidden="false" customHeight="true" outlineLevel="0" collapsed="false">
      <c r="A15" s="146" t="s">
        <v>261</v>
      </c>
      <c r="B15" s="107" t="n">
        <v>2031</v>
      </c>
      <c r="C15" s="119" t="n">
        <v>-12</v>
      </c>
      <c r="D15" s="119" t="n">
        <v>-8</v>
      </c>
      <c r="E15" s="119" t="n">
        <v>-19</v>
      </c>
      <c r="F15" s="119" t="n">
        <v>-8</v>
      </c>
      <c r="G15" s="148" t="n">
        <f aca="false">F15-E15</f>
        <v>11</v>
      </c>
      <c r="H15" s="149" t="n">
        <f aca="false">(F15/E15)*100</f>
        <v>42.1052631578947</v>
      </c>
      <c r="I15" s="150"/>
    </row>
    <row r="16" customFormat="false" ht="24.95" hidden="false" customHeight="true" outlineLevel="0" collapsed="false">
      <c r="A16" s="146" t="s">
        <v>97</v>
      </c>
      <c r="B16" s="107" t="n">
        <v>2040</v>
      </c>
      <c r="C16" s="119" t="s">
        <v>239</v>
      </c>
      <c r="D16" s="119" t="s">
        <v>239</v>
      </c>
      <c r="E16" s="119" t="s">
        <v>239</v>
      </c>
      <c r="F16" s="119" t="s">
        <v>239</v>
      </c>
      <c r="G16" s="148" t="e">
        <f aca="false">F16-E16</f>
        <v>#VALUE!</v>
      </c>
      <c r="H16" s="149" t="e">
        <f aca="false">(F16/E16)*100</f>
        <v>#VALUE!</v>
      </c>
      <c r="I16" s="150"/>
    </row>
    <row r="17" customFormat="false" ht="24.95" hidden="false" customHeight="true" outlineLevel="0" collapsed="false">
      <c r="A17" s="146" t="s">
        <v>262</v>
      </c>
      <c r="B17" s="107" t="n">
        <v>2050</v>
      </c>
      <c r="C17" s="119" t="s">
        <v>239</v>
      </c>
      <c r="D17" s="119" t="s">
        <v>239</v>
      </c>
      <c r="E17" s="119" t="s">
        <v>239</v>
      </c>
      <c r="F17" s="119" t="s">
        <v>239</v>
      </c>
      <c r="G17" s="148" t="e">
        <f aca="false">F17-E17</f>
        <v>#VALUE!</v>
      </c>
      <c r="H17" s="149" t="e">
        <f aca="false">(F17/E17)*100</f>
        <v>#VALUE!</v>
      </c>
      <c r="I17" s="150"/>
    </row>
    <row r="18" customFormat="false" ht="24.95" hidden="false" customHeight="true" outlineLevel="0" collapsed="false">
      <c r="A18" s="146" t="s">
        <v>263</v>
      </c>
      <c r="B18" s="107" t="n">
        <v>2060</v>
      </c>
      <c r="C18" s="119" t="s">
        <v>239</v>
      </c>
      <c r="D18" s="119" t="s">
        <v>239</v>
      </c>
      <c r="E18" s="119" t="s">
        <v>239</v>
      </c>
      <c r="F18" s="119" t="s">
        <v>239</v>
      </c>
      <c r="G18" s="148" t="e">
        <f aca="false">F18-E18</f>
        <v>#VALUE!</v>
      </c>
      <c r="H18" s="149" t="e">
        <f aca="false">(F18/E18)*100</f>
        <v>#VALUE!</v>
      </c>
      <c r="I18" s="150"/>
    </row>
    <row r="19" customFormat="false" ht="41.25" hidden="false" customHeight="true" outlineLevel="0" collapsed="false">
      <c r="A19" s="146" t="s">
        <v>100</v>
      </c>
      <c r="B19" s="107" t="n">
        <v>2070</v>
      </c>
      <c r="C19" s="147" t="n">
        <f aca="false">SUM(C7:C9,C13,C14,C16:C18)</f>
        <v>3767.99999999999</v>
      </c>
      <c r="D19" s="147" t="n">
        <f aca="false">SUM(D7:D9,D13,D14,D16:D18)</f>
        <v>-4130.8</v>
      </c>
      <c r="E19" s="147" t="n">
        <f aca="false">SUM(E7:E9,E13,E14,E16:E18)</f>
        <v>-10410</v>
      </c>
      <c r="F19" s="147" t="n">
        <f aca="false">SUM(F7:F9,F13,F14,F16:F18)</f>
        <v>-4130.8</v>
      </c>
      <c r="G19" s="148" t="n">
        <f aca="false">F19-E19</f>
        <v>6279.20000000002</v>
      </c>
      <c r="H19" s="149" t="n">
        <f aca="false">(F19/E19)*100</f>
        <v>39.6810758885686</v>
      </c>
      <c r="I19" s="150"/>
    </row>
    <row r="20" customFormat="false" ht="22.5" hidden="false" customHeight="true" outlineLevel="0" collapsed="false">
      <c r="A20" s="144" t="s">
        <v>101</v>
      </c>
      <c r="B20" s="144"/>
      <c r="C20" s="144"/>
      <c r="D20" s="144"/>
      <c r="E20" s="144"/>
      <c r="F20" s="144"/>
      <c r="G20" s="144"/>
      <c r="H20" s="144"/>
      <c r="I20" s="145"/>
    </row>
    <row r="21" s="151" customFormat="true" ht="44.25" hidden="false" customHeight="true" outlineLevel="0" collapsed="false">
      <c r="A21" s="144" t="s">
        <v>102</v>
      </c>
      <c r="B21" s="112" t="n">
        <v>2110</v>
      </c>
      <c r="C21" s="125" t="n">
        <f aca="false">SUM(C22:C30)</f>
        <v>7845.7</v>
      </c>
      <c r="D21" s="125" t="n">
        <f aca="false">SUM(D22:D30)</f>
        <v>10419.1</v>
      </c>
      <c r="E21" s="125" t="n">
        <f aca="false">SUM(E22:E30)</f>
        <v>4699.1</v>
      </c>
      <c r="F21" s="125" t="n">
        <f aca="false">SUM(F22:F30)</f>
        <v>10419.1</v>
      </c>
      <c r="G21" s="113" t="n">
        <f aca="false">F21-E21</f>
        <v>5720</v>
      </c>
      <c r="H21" s="114" t="n">
        <f aca="false">(F21/E21)*100</f>
        <v>221.725436785767</v>
      </c>
      <c r="I21" s="152"/>
    </row>
    <row r="22" customFormat="false" ht="18.75" hidden="false" customHeight="false" outlineLevel="0" collapsed="false">
      <c r="A22" s="117" t="s">
        <v>103</v>
      </c>
      <c r="B22" s="107" t="n">
        <v>2111</v>
      </c>
      <c r="C22" s="119" t="n">
        <v>2296.6</v>
      </c>
      <c r="D22" s="119" t="n">
        <v>5354.5</v>
      </c>
      <c r="E22" s="119" t="n">
        <v>23.4</v>
      </c>
      <c r="F22" s="119" t="n">
        <v>5354.5</v>
      </c>
      <c r="G22" s="119" t="n">
        <f aca="false">F22-E22</f>
        <v>5331.1</v>
      </c>
      <c r="H22" s="120" t="n">
        <f aca="false">(F22/E22)*100</f>
        <v>22882.4786324786</v>
      </c>
      <c r="I22" s="153"/>
    </row>
    <row r="23" customFormat="false" ht="18.75" hidden="false" customHeight="false" outlineLevel="0" collapsed="false">
      <c r="A23" s="117" t="s">
        <v>104</v>
      </c>
      <c r="B23" s="107" t="n">
        <v>2112</v>
      </c>
      <c r="C23" s="119" t="n">
        <v>5139</v>
      </c>
      <c r="D23" s="119" t="n">
        <v>4465</v>
      </c>
      <c r="E23" s="119" t="n">
        <v>4159.8</v>
      </c>
      <c r="F23" s="119" t="n">
        <v>4465</v>
      </c>
      <c r="G23" s="119" t="n">
        <f aca="false">F23-E23</f>
        <v>305.2</v>
      </c>
      <c r="H23" s="120" t="n">
        <f aca="false">(F23/E23)*100</f>
        <v>107.336891196692</v>
      </c>
      <c r="I23" s="153"/>
    </row>
    <row r="24" s="151" customFormat="true" ht="18.75" hidden="false" customHeight="true" outlineLevel="0" collapsed="false">
      <c r="A24" s="146" t="s">
        <v>105</v>
      </c>
      <c r="B24" s="141" t="n">
        <v>2113</v>
      </c>
      <c r="C24" s="119" t="s">
        <v>239</v>
      </c>
      <c r="D24" s="119" t="s">
        <v>239</v>
      </c>
      <c r="E24" s="119" t="s">
        <v>239</v>
      </c>
      <c r="F24" s="119" t="s">
        <v>239</v>
      </c>
      <c r="G24" s="119" t="e">
        <f aca="false">F24-E24</f>
        <v>#VALUE!</v>
      </c>
      <c r="H24" s="120" t="e">
        <f aca="false">(F24/E24)*100</f>
        <v>#VALUE!</v>
      </c>
      <c r="I24" s="153"/>
    </row>
    <row r="25" customFormat="false" ht="18.75" hidden="false" customHeight="false" outlineLevel="0" collapsed="false">
      <c r="A25" s="146" t="s">
        <v>106</v>
      </c>
      <c r="B25" s="141" t="n">
        <v>2114</v>
      </c>
      <c r="C25" s="119"/>
      <c r="D25" s="119"/>
      <c r="E25" s="119"/>
      <c r="F25" s="119"/>
      <c r="G25" s="119" t="n">
        <f aca="false">F25-E25</f>
        <v>0</v>
      </c>
      <c r="H25" s="120" t="e">
        <f aca="false">(F25/E25)*100</f>
        <v>#DIV/0!</v>
      </c>
      <c r="I25" s="153"/>
    </row>
    <row r="26" customFormat="false" ht="48" hidden="false" customHeight="true" outlineLevel="0" collapsed="false">
      <c r="A26" s="146" t="s">
        <v>107</v>
      </c>
      <c r="B26" s="141" t="n">
        <v>2115</v>
      </c>
      <c r="C26" s="119"/>
      <c r="D26" s="119"/>
      <c r="E26" s="119"/>
      <c r="F26" s="119"/>
      <c r="G26" s="119" t="n">
        <f aca="false">F26-E26</f>
        <v>0</v>
      </c>
      <c r="H26" s="120" t="e">
        <f aca="false">(F26/E26)*100</f>
        <v>#DIV/0!</v>
      </c>
      <c r="I26" s="153"/>
    </row>
    <row r="27" s="140" customFormat="true" ht="18.75" hidden="false" customHeight="false" outlineLevel="0" collapsed="false">
      <c r="A27" s="146" t="s">
        <v>108</v>
      </c>
      <c r="B27" s="141" t="n">
        <v>2116</v>
      </c>
      <c r="C27" s="119"/>
      <c r="D27" s="119"/>
      <c r="E27" s="119"/>
      <c r="F27" s="119"/>
      <c r="G27" s="119" t="n">
        <f aca="false">F27-E27</f>
        <v>0</v>
      </c>
      <c r="H27" s="120" t="e">
        <f aca="false">(F27/E27)*100</f>
        <v>#DIV/0!</v>
      </c>
      <c r="I27" s="153"/>
    </row>
    <row r="28" customFormat="false" ht="20.1" hidden="false" customHeight="true" outlineLevel="0" collapsed="false">
      <c r="A28" s="146" t="s">
        <v>109</v>
      </c>
      <c r="B28" s="141" t="n">
        <v>2117</v>
      </c>
      <c r="C28" s="119"/>
      <c r="D28" s="119"/>
      <c r="E28" s="119"/>
      <c r="F28" s="119"/>
      <c r="G28" s="119" t="n">
        <f aca="false">F28-E28</f>
        <v>0</v>
      </c>
      <c r="H28" s="120" t="e">
        <f aca="false">(F28/E28)*100</f>
        <v>#DIV/0!</v>
      </c>
      <c r="I28" s="153"/>
    </row>
    <row r="29" customFormat="false" ht="20.1" hidden="false" customHeight="true" outlineLevel="0" collapsed="false">
      <c r="A29" s="146" t="s">
        <v>264</v>
      </c>
      <c r="B29" s="141" t="n">
        <v>2118</v>
      </c>
      <c r="C29" s="119" t="n">
        <v>410.1</v>
      </c>
      <c r="D29" s="119" t="n">
        <v>599.6</v>
      </c>
      <c r="E29" s="119" t="n">
        <v>515.9</v>
      </c>
      <c r="F29" s="119" t="n">
        <v>599.6</v>
      </c>
      <c r="G29" s="119" t="n">
        <f aca="false">F29-E29</f>
        <v>83.7</v>
      </c>
      <c r="H29" s="120" t="n">
        <f aca="false">(F29/E29)*100</f>
        <v>116.22407443303</v>
      </c>
      <c r="I29" s="153"/>
    </row>
    <row r="30" customFormat="false" ht="20.1" hidden="false" customHeight="true" outlineLevel="0" collapsed="false">
      <c r="A30" s="146" t="s">
        <v>265</v>
      </c>
      <c r="B30" s="141" t="n">
        <v>2119</v>
      </c>
      <c r="C30" s="119"/>
      <c r="D30" s="119"/>
      <c r="E30" s="119"/>
      <c r="F30" s="119"/>
      <c r="G30" s="119" t="n">
        <f aca="false">F30-E30</f>
        <v>0</v>
      </c>
      <c r="H30" s="120" t="e">
        <f aca="false">(F30/E30)*100</f>
        <v>#DIV/0!</v>
      </c>
      <c r="I30" s="153"/>
    </row>
    <row r="31" s="151" customFormat="true" ht="28.5" hidden="false" customHeight="false" outlineLevel="0" collapsed="false">
      <c r="A31" s="144" t="s">
        <v>266</v>
      </c>
      <c r="B31" s="154" t="n">
        <v>2120</v>
      </c>
      <c r="C31" s="125" t="n">
        <f aca="false">SUM(C32:C35)</f>
        <v>5677.1</v>
      </c>
      <c r="D31" s="125" t="n">
        <f aca="false">SUM(D32:D35)</f>
        <v>7444</v>
      </c>
      <c r="E31" s="125" t="n">
        <f aca="false">SUM(E32:E35)</f>
        <v>9659.4</v>
      </c>
      <c r="F31" s="125" t="n">
        <f aca="false">SUM(F32:F35)</f>
        <v>7444</v>
      </c>
      <c r="G31" s="113" t="n">
        <f aca="false">F31-E31</f>
        <v>-2215.4</v>
      </c>
      <c r="H31" s="114" t="n">
        <f aca="false">(F31/E31)*100</f>
        <v>77.0648280431497</v>
      </c>
      <c r="I31" s="152"/>
    </row>
    <row r="32" customFormat="false" ht="20.1" hidden="false" customHeight="true" outlineLevel="0" collapsed="false">
      <c r="A32" s="146" t="s">
        <v>264</v>
      </c>
      <c r="B32" s="141" t="n">
        <v>2121</v>
      </c>
      <c r="C32" s="119" t="n">
        <v>6423.3</v>
      </c>
      <c r="D32" s="119" t="n">
        <v>7946.3</v>
      </c>
      <c r="E32" s="119" t="n">
        <v>9122.4</v>
      </c>
      <c r="F32" s="119" t="n">
        <v>7946.3</v>
      </c>
      <c r="G32" s="119" t="n">
        <f aca="false">F32-E32</f>
        <v>-1176.1</v>
      </c>
      <c r="H32" s="120" t="n">
        <f aca="false">(F32/E32)*100</f>
        <v>87.1075594141893</v>
      </c>
      <c r="I32" s="153"/>
    </row>
    <row r="33" customFormat="false" ht="20.1" hidden="false" customHeight="true" outlineLevel="0" collapsed="false">
      <c r="A33" s="146" t="s">
        <v>267</v>
      </c>
      <c r="B33" s="141" t="n">
        <v>2122</v>
      </c>
      <c r="C33" s="119" t="n">
        <v>224.3</v>
      </c>
      <c r="D33" s="119" t="n">
        <v>352.1</v>
      </c>
      <c r="E33" s="119" t="n">
        <v>405.4</v>
      </c>
      <c r="F33" s="119" t="n">
        <v>352.1</v>
      </c>
      <c r="G33" s="119" t="n">
        <f aca="false">F33-E33</f>
        <v>-53.3</v>
      </c>
      <c r="H33" s="120" t="n">
        <f aca="false">(F33/E33)*100</f>
        <v>86.8524913665516</v>
      </c>
      <c r="I33" s="153"/>
    </row>
    <row r="34" customFormat="false" ht="20.1" hidden="false" customHeight="true" outlineLevel="0" collapsed="false">
      <c r="A34" s="146" t="s">
        <v>268</v>
      </c>
      <c r="B34" s="141" t="n">
        <v>2123</v>
      </c>
      <c r="C34" s="119" t="n">
        <v>-717.7</v>
      </c>
      <c r="D34" s="119" t="n">
        <v>-717.7</v>
      </c>
      <c r="E34" s="119" t="n">
        <v>-717</v>
      </c>
      <c r="F34" s="119" t="n">
        <v>-717.7</v>
      </c>
      <c r="G34" s="119" t="n">
        <f aca="false">F34-E34</f>
        <v>-0.700000000000046</v>
      </c>
      <c r="H34" s="120" t="n">
        <f aca="false">(F34/E34)*100</f>
        <v>100.097629009763</v>
      </c>
      <c r="I34" s="153"/>
    </row>
    <row r="35" s="151" customFormat="true" ht="18.75" hidden="false" customHeight="false" outlineLevel="0" collapsed="false">
      <c r="A35" s="146" t="s">
        <v>265</v>
      </c>
      <c r="B35" s="141" t="n">
        <v>2124</v>
      </c>
      <c r="C35" s="119" t="n">
        <v>-252.8</v>
      </c>
      <c r="D35" s="119" t="n">
        <v>-136.7</v>
      </c>
      <c r="E35" s="119" t="n">
        <v>848.6</v>
      </c>
      <c r="F35" s="119" t="n">
        <v>-136.7</v>
      </c>
      <c r="G35" s="119" t="n">
        <f aca="false">F35-E35</f>
        <v>-985.3</v>
      </c>
      <c r="H35" s="120" t="n">
        <f aca="false">(F35/E35)*100</f>
        <v>-16.1088852227198</v>
      </c>
      <c r="I35" s="153"/>
    </row>
    <row r="36" s="151" customFormat="true" ht="31.5" hidden="false" customHeight="true" outlineLevel="0" collapsed="false">
      <c r="A36" s="144" t="s">
        <v>269</v>
      </c>
      <c r="B36" s="154" t="n">
        <v>2130</v>
      </c>
      <c r="C36" s="125" t="n">
        <f aca="false">SUM(C37:C40)</f>
        <v>8586.6</v>
      </c>
      <c r="D36" s="125" t="n">
        <f aca="false">SUM(D37:D40)</f>
        <v>11180.4</v>
      </c>
      <c r="E36" s="125" t="n">
        <f aca="false">SUM(E37:E40)</f>
        <v>12624</v>
      </c>
      <c r="F36" s="125" t="n">
        <f aca="false">SUM(F37:F40)</f>
        <v>11180.4</v>
      </c>
      <c r="G36" s="113" t="n">
        <f aca="false">F36-E36</f>
        <v>-1443.6</v>
      </c>
      <c r="H36" s="114" t="n">
        <f aca="false">(F36/E36)*100</f>
        <v>88.56463878327</v>
      </c>
      <c r="I36" s="152"/>
    </row>
    <row r="37" customFormat="false" ht="60.75" hidden="false" customHeight="true" outlineLevel="0" collapsed="false">
      <c r="A37" s="146" t="s">
        <v>112</v>
      </c>
      <c r="B37" s="141" t="n">
        <v>2131</v>
      </c>
      <c r="C37" s="119"/>
      <c r="D37" s="119"/>
      <c r="E37" s="119"/>
      <c r="F37" s="119"/>
      <c r="G37" s="119" t="n">
        <f aca="false">F37-E37</f>
        <v>0</v>
      </c>
      <c r="H37" s="120" t="e">
        <f aca="false">(F37/E37)*100</f>
        <v>#DIV/0!</v>
      </c>
      <c r="I37" s="153"/>
    </row>
    <row r="38" s="151" customFormat="true" ht="20.1" hidden="false" customHeight="true" outlineLevel="0" collapsed="false">
      <c r="A38" s="146" t="s">
        <v>270</v>
      </c>
      <c r="B38" s="141" t="n">
        <v>2132</v>
      </c>
      <c r="C38" s="119"/>
      <c r="D38" s="119"/>
      <c r="E38" s="119"/>
      <c r="F38" s="119"/>
      <c r="G38" s="119" t="n">
        <f aca="false">F38-E38</f>
        <v>0</v>
      </c>
      <c r="H38" s="120" t="e">
        <f aca="false">(F38/E38)*100</f>
        <v>#DIV/0!</v>
      </c>
      <c r="I38" s="153"/>
    </row>
    <row r="39" customFormat="false" ht="20.1" hidden="false" customHeight="true" outlineLevel="0" collapsed="false">
      <c r="A39" s="146" t="s">
        <v>271</v>
      </c>
      <c r="B39" s="141" t="n">
        <v>2133</v>
      </c>
      <c r="C39" s="119" t="n">
        <v>8068.2</v>
      </c>
      <c r="D39" s="119" t="n">
        <v>10507.6</v>
      </c>
      <c r="E39" s="119" t="n">
        <v>11863.1</v>
      </c>
      <c r="F39" s="119" t="n">
        <v>10507.6</v>
      </c>
      <c r="G39" s="119" t="n">
        <f aca="false">F39-E39</f>
        <v>-1355.5</v>
      </c>
      <c r="H39" s="120" t="n">
        <f aca="false">(F39/E39)*100</f>
        <v>88.5738129156797</v>
      </c>
      <c r="I39" s="153"/>
    </row>
    <row r="40" customFormat="false" ht="20.1" hidden="false" customHeight="true" outlineLevel="0" collapsed="false">
      <c r="A40" s="146" t="s">
        <v>272</v>
      </c>
      <c r="B40" s="141" t="n">
        <v>2134</v>
      </c>
      <c r="C40" s="119" t="n">
        <v>518.4</v>
      </c>
      <c r="D40" s="119" t="n">
        <v>672.8</v>
      </c>
      <c r="E40" s="119" t="n">
        <v>760.9</v>
      </c>
      <c r="F40" s="119" t="n">
        <v>672.8</v>
      </c>
      <c r="G40" s="119" t="n">
        <f aca="false">F40-E40</f>
        <v>-88.1000000000001</v>
      </c>
      <c r="H40" s="120" t="n">
        <f aca="false">(F40/E40)*100</f>
        <v>88.4216059929031</v>
      </c>
      <c r="I40" s="153"/>
    </row>
    <row r="41" s="151" customFormat="true" ht="20.1" hidden="false" customHeight="true" outlineLevel="0" collapsed="false">
      <c r="A41" s="144" t="s">
        <v>273</v>
      </c>
      <c r="B41" s="154" t="n">
        <v>2140</v>
      </c>
      <c r="C41" s="125" t="n">
        <f aca="false">SUM(C42:C43)</f>
        <v>0</v>
      </c>
      <c r="D41" s="125" t="n">
        <f aca="false">SUM(D42:D43)</f>
        <v>0</v>
      </c>
      <c r="E41" s="125" t="n">
        <f aca="false">SUM(E42:E43)</f>
        <v>0</v>
      </c>
      <c r="F41" s="125" t="n">
        <f aca="false">SUM(F42:F43)</f>
        <v>0</v>
      </c>
      <c r="G41" s="113" t="n">
        <f aca="false">F41-E41</f>
        <v>0</v>
      </c>
      <c r="H41" s="114" t="e">
        <f aca="false">(F41/E41)*100</f>
        <v>#DIV/0!</v>
      </c>
      <c r="I41" s="152"/>
    </row>
    <row r="42" customFormat="false" ht="42" hidden="false" customHeight="true" outlineLevel="0" collapsed="false">
      <c r="A42" s="146" t="s">
        <v>274</v>
      </c>
      <c r="B42" s="141" t="n">
        <v>2141</v>
      </c>
      <c r="C42" s="119"/>
      <c r="D42" s="119"/>
      <c r="E42" s="119"/>
      <c r="F42" s="119"/>
      <c r="G42" s="119" t="n">
        <f aca="false">F42-E42</f>
        <v>0</v>
      </c>
      <c r="H42" s="120" t="e">
        <f aca="false">(F42/E42)*100</f>
        <v>#DIV/0!</v>
      </c>
      <c r="I42" s="153"/>
    </row>
    <row r="43" s="151" customFormat="true" ht="27" hidden="false" customHeight="true" outlineLevel="0" collapsed="false">
      <c r="A43" s="146" t="s">
        <v>275</v>
      </c>
      <c r="B43" s="141" t="n">
        <v>2142</v>
      </c>
      <c r="C43" s="119"/>
      <c r="D43" s="119"/>
      <c r="E43" s="119"/>
      <c r="F43" s="119"/>
      <c r="G43" s="119" t="n">
        <f aca="false">F43-E43</f>
        <v>0</v>
      </c>
      <c r="H43" s="120" t="e">
        <f aca="false">(F43/E43)*100</f>
        <v>#DIV/0!</v>
      </c>
      <c r="I43" s="153"/>
    </row>
    <row r="44" s="151" customFormat="true" ht="21.75" hidden="false" customHeight="true" outlineLevel="0" collapsed="false">
      <c r="A44" s="144" t="s">
        <v>114</v>
      </c>
      <c r="B44" s="154" t="n">
        <v>2200</v>
      </c>
      <c r="C44" s="125" t="n">
        <f aca="false">SUM(C21,C31,C36,C41)</f>
        <v>22109.4</v>
      </c>
      <c r="D44" s="125" t="n">
        <f aca="false">SUM(D21,D31,D36,D41)</f>
        <v>29043.5</v>
      </c>
      <c r="E44" s="125" t="n">
        <f aca="false">SUM(E21,E31,E36,E41)</f>
        <v>26982.5</v>
      </c>
      <c r="F44" s="125" t="n">
        <f aca="false">SUM(F21,F31,F36,F41)</f>
        <v>29043.5</v>
      </c>
      <c r="G44" s="113" t="n">
        <f aca="false">F44-E44</f>
        <v>2061</v>
      </c>
      <c r="H44" s="114" t="n">
        <f aca="false">(F44/E44)*100</f>
        <v>107.63828407301</v>
      </c>
      <c r="I44" s="152"/>
    </row>
    <row r="45" customFormat="false" ht="18.75" hidden="false" customHeight="false" outlineLevel="0" collapsed="false"/>
    <row r="47" customFormat="false" ht="27.75" hidden="false" customHeight="true" outlineLevel="0" collapsed="false"/>
    <row r="1048576" customFormat="false" ht="18.75" hidden="false" customHeight="false" outlineLevel="0" collapsed="false"/>
  </sheetData>
  <mergeCells count="8">
    <mergeCell ref="A1:H1"/>
    <mergeCell ref="A2:H2"/>
    <mergeCell ref="A3:A4"/>
    <mergeCell ref="B3:B4"/>
    <mergeCell ref="C3:D3"/>
    <mergeCell ref="E3:H3"/>
    <mergeCell ref="A6:H6"/>
    <mergeCell ref="A20:H20"/>
  </mergeCells>
  <printOptions headings="false" gridLines="false" gridLinesSet="true" horizontalCentered="false" verticalCentered="false"/>
  <pageMargins left="0.39375" right="0.39375" top="0.7875" bottom="0.39375" header="0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>&amp;C7&amp;R&amp;"Times New Roman,Обычный"&amp;14Продовження додатка 3
Таблиця 2</oddHeader>
    <oddFooter/>
  </headerFooter>
  <rowBreaks count="1" manualBreakCount="1">
    <brk id="19" man="true" max="16383" min="0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true"/>
  </sheetPr>
  <dimension ref="A1:I65536"/>
  <sheetViews>
    <sheetView windowProtection="true" showFormulas="false" showGridLines="true" showRowColHeaders="true" showZeros="false" rightToLeft="false" tabSelected="false" showOutlineSymbols="true" defaultGridColor="true" view="normal" topLeftCell="A1" colorId="64" zoomScale="70" zoomScaleNormal="70" zoomScalePageLayoutView="75" workbookViewId="0">
      <pane xSplit="2" ySplit="6" topLeftCell="C7" activePane="bottomRight" state="frozen"/>
      <selection pane="topLeft" activeCell="A1" activeCellId="0" sqref="A1"/>
      <selection pane="topRight" activeCell="C1" activeCellId="0" sqref="C1"/>
      <selection pane="bottomLeft" activeCell="A7" activeCellId="0" sqref="A7"/>
      <selection pane="bottomRight" activeCell="C74" activeCellId="0" sqref="C74"/>
    </sheetView>
  </sheetViews>
  <sheetFormatPr defaultRowHeight="18.75"/>
  <cols>
    <col collapsed="false" hidden="false" max="1" min="1" style="124" width="95.3214285714286"/>
    <col collapsed="false" hidden="false" max="2" min="2" style="124" width="14.984693877551"/>
    <col collapsed="false" hidden="false" max="3" min="3" style="124" width="17.5510204081633"/>
    <col collapsed="false" hidden="false" max="4" min="4" style="124" width="14.8418367346939"/>
    <col collapsed="false" hidden="false" max="6" min="5" style="124" width="20.4030612244898"/>
    <col collapsed="false" hidden="false" max="7" min="7" style="124" width="14.8418367346939"/>
    <col collapsed="false" hidden="false" max="8" min="8" style="124" width="16.2704081632653"/>
    <col collapsed="false" hidden="false" max="9" min="9" style="124" width="18.4030612244898"/>
    <col collapsed="false" hidden="false" max="257" min="10" style="124" width="9.13265306122449"/>
    <col collapsed="false" hidden="false" max="1025" min="258" style="0" width="9.13265306122449"/>
  </cols>
  <sheetData>
    <row r="1" customFormat="false" ht="18.75" hidden="false" customHeight="false" outlineLevel="0" collapsed="false">
      <c r="A1" s="155" t="s">
        <v>276</v>
      </c>
      <c r="B1" s="155"/>
      <c r="C1" s="155"/>
      <c r="D1" s="155"/>
      <c r="E1" s="155"/>
      <c r="F1" s="155"/>
      <c r="G1" s="155"/>
      <c r="H1" s="155"/>
      <c r="I1" s="156"/>
    </row>
    <row r="2" customFormat="false" ht="18.75" hidden="false" customHeight="false" outlineLevel="0" collapsed="false">
      <c r="A2" s="157"/>
      <c r="B2" s="157"/>
      <c r="C2" s="157"/>
      <c r="D2" s="157"/>
      <c r="E2" s="157"/>
      <c r="F2" s="157"/>
      <c r="G2" s="157"/>
      <c r="H2" s="157"/>
      <c r="I2" s="158"/>
    </row>
    <row r="3" customFormat="false" ht="60" hidden="false" customHeight="true" outlineLevel="0" collapsed="false">
      <c r="A3" s="108" t="s">
        <v>32</v>
      </c>
      <c r="B3" s="159" t="s">
        <v>277</v>
      </c>
      <c r="C3" s="108" t="s">
        <v>278</v>
      </c>
      <c r="D3" s="108"/>
      <c r="E3" s="141" t="s">
        <v>35</v>
      </c>
      <c r="F3" s="141"/>
      <c r="G3" s="141"/>
      <c r="H3" s="141"/>
      <c r="I3" s="138"/>
    </row>
    <row r="4" customFormat="false" ht="38.25" hidden="false" customHeight="true" outlineLevel="0" collapsed="false">
      <c r="A4" s="108"/>
      <c r="B4" s="159"/>
      <c r="C4" s="108" t="s">
        <v>36</v>
      </c>
      <c r="D4" s="108" t="s">
        <v>37</v>
      </c>
      <c r="E4" s="108" t="s">
        <v>38</v>
      </c>
      <c r="F4" s="108" t="s">
        <v>39</v>
      </c>
      <c r="G4" s="109" t="s">
        <v>40</v>
      </c>
      <c r="H4" s="109" t="s">
        <v>41</v>
      </c>
      <c r="I4" s="106"/>
    </row>
    <row r="5" customFormat="false" ht="18.75" hidden="false" customHeight="false" outlineLevel="0" collapsed="false">
      <c r="A5" s="109" t="n">
        <v>1</v>
      </c>
      <c r="B5" s="160" t="n">
        <v>2</v>
      </c>
      <c r="C5" s="109" t="n">
        <v>3</v>
      </c>
      <c r="D5" s="160" t="n">
        <v>4</v>
      </c>
      <c r="E5" s="109" t="n">
        <v>5</v>
      </c>
      <c r="F5" s="160" t="n">
        <v>6</v>
      </c>
      <c r="G5" s="109" t="n">
        <v>7</v>
      </c>
      <c r="H5" s="160" t="n">
        <v>8</v>
      </c>
      <c r="I5" s="161"/>
    </row>
    <row r="6" customFormat="false" ht="27.75" hidden="false" customHeight="true" outlineLevel="0" collapsed="false">
      <c r="A6" s="162" t="s">
        <v>279</v>
      </c>
      <c r="B6" s="163"/>
      <c r="C6" s="163"/>
      <c r="D6" s="163"/>
      <c r="E6" s="163"/>
      <c r="F6" s="163"/>
      <c r="G6" s="163"/>
      <c r="H6" s="164"/>
      <c r="I6" s="145"/>
    </row>
    <row r="7" s="167" customFormat="true" ht="24.95" hidden="false" customHeight="true" outlineLevel="0" collapsed="false">
      <c r="A7" s="165" t="s">
        <v>280</v>
      </c>
      <c r="B7" s="166" t="n">
        <v>3000</v>
      </c>
      <c r="C7" s="125" t="n">
        <f aca="false">SUM(C8:C9,C11:C13,C17)</f>
        <v>90065.1</v>
      </c>
      <c r="D7" s="125" t="n">
        <f aca="false">SUM(D8:D9,D11:D13,D17)</f>
        <v>105971.1</v>
      </c>
      <c r="E7" s="125" t="n">
        <f aca="false">SUM(E8:E9,E11:E13,E17)</f>
        <v>121230.5</v>
      </c>
      <c r="F7" s="125" t="n">
        <f aca="false">SUM(F8:F9,F11:F13,F17)</f>
        <v>105971.1</v>
      </c>
      <c r="G7" s="113" t="n">
        <f aca="false">F7-E7</f>
        <v>-15259.4</v>
      </c>
      <c r="H7" s="114" t="n">
        <f aca="false">(F7/E7)*100</f>
        <v>87.412903518504</v>
      </c>
      <c r="I7" s="152"/>
    </row>
    <row r="8" customFormat="false" ht="18" hidden="false" customHeight="true" outlineLevel="0" collapsed="false">
      <c r="A8" s="117" t="s">
        <v>281</v>
      </c>
      <c r="B8" s="107" t="n">
        <v>3010</v>
      </c>
      <c r="C8" s="119" t="n">
        <v>61152.7</v>
      </c>
      <c r="D8" s="119" t="n">
        <v>60112.8</v>
      </c>
      <c r="E8" s="119" t="n">
        <v>75197</v>
      </c>
      <c r="F8" s="119" t="n">
        <v>60112.8</v>
      </c>
      <c r="G8" s="119" t="n">
        <f aca="false">F8-E8</f>
        <v>-15084.2</v>
      </c>
      <c r="H8" s="120" t="n">
        <f aca="false">(F8/E8)*100</f>
        <v>79.9404231551791</v>
      </c>
      <c r="I8" s="153"/>
    </row>
    <row r="9" customFormat="false" ht="18" hidden="false" customHeight="true" outlineLevel="0" collapsed="false">
      <c r="A9" s="117" t="s">
        <v>282</v>
      </c>
      <c r="B9" s="107" t="n">
        <v>3020</v>
      </c>
      <c r="C9" s="119" t="n">
        <v>0</v>
      </c>
      <c r="D9" s="119" t="n">
        <v>0</v>
      </c>
      <c r="E9" s="119" t="n">
        <v>0</v>
      </c>
      <c r="F9" s="119" t="n">
        <v>0</v>
      </c>
      <c r="G9" s="119" t="n">
        <f aca="false">F9-E9</f>
        <v>0</v>
      </c>
      <c r="H9" s="120" t="e">
        <f aca="false">(F9/E9)*100</f>
        <v>#DIV/0!</v>
      </c>
      <c r="I9" s="153"/>
    </row>
    <row r="10" customFormat="false" ht="18" hidden="false" customHeight="true" outlineLevel="0" collapsed="false">
      <c r="A10" s="117" t="s">
        <v>283</v>
      </c>
      <c r="B10" s="107" t="n">
        <v>3030</v>
      </c>
      <c r="C10" s="119" t="n">
        <v>6459</v>
      </c>
      <c r="D10" s="119" t="n">
        <v>7275</v>
      </c>
      <c r="E10" s="119" t="n">
        <v>9462</v>
      </c>
      <c r="F10" s="119" t="n">
        <v>7275</v>
      </c>
      <c r="G10" s="119" t="n">
        <f aca="false">F10-E10</f>
        <v>-2187</v>
      </c>
      <c r="H10" s="120" t="n">
        <f aca="false">(F10/E10)*100</f>
        <v>76.8864933417882</v>
      </c>
      <c r="I10" s="153"/>
    </row>
    <row r="11" customFormat="false" ht="18" hidden="false" customHeight="true" outlineLevel="0" collapsed="false">
      <c r="A11" s="117" t="s">
        <v>284</v>
      </c>
      <c r="B11" s="107" t="n">
        <v>3040</v>
      </c>
      <c r="C11" s="119" t="n">
        <v>27868.2</v>
      </c>
      <c r="D11" s="119" t="n">
        <v>45067.7</v>
      </c>
      <c r="E11" s="119" t="n">
        <v>45652.5</v>
      </c>
      <c r="F11" s="119" t="n">
        <v>45067.7</v>
      </c>
      <c r="G11" s="119" t="n">
        <f aca="false">F11-E11</f>
        <v>-584.800000000003</v>
      </c>
      <c r="H11" s="120" t="n">
        <f aca="false">(F11/E11)*100</f>
        <v>98.7190186736761</v>
      </c>
      <c r="I11" s="153"/>
    </row>
    <row r="12" customFormat="false" ht="18" hidden="false" customHeight="true" outlineLevel="0" collapsed="false">
      <c r="A12" s="117" t="s">
        <v>285</v>
      </c>
      <c r="B12" s="107" t="n">
        <v>3050</v>
      </c>
      <c r="C12" s="119" t="n">
        <v>89</v>
      </c>
      <c r="D12" s="119" t="n">
        <v>61</v>
      </c>
      <c r="E12" s="119" t="n">
        <v>50</v>
      </c>
      <c r="F12" s="119" t="n">
        <v>61</v>
      </c>
      <c r="G12" s="119" t="n">
        <f aca="false">F12-E12</f>
        <v>11</v>
      </c>
      <c r="H12" s="120" t="n">
        <f aca="false">(F12/E12)*100</f>
        <v>122</v>
      </c>
      <c r="I12" s="153"/>
    </row>
    <row r="13" customFormat="false" ht="20.1" hidden="false" customHeight="true" outlineLevel="0" collapsed="false">
      <c r="A13" s="117" t="s">
        <v>286</v>
      </c>
      <c r="B13" s="107" t="n">
        <v>3060</v>
      </c>
      <c r="C13" s="118" t="n">
        <f aca="false">SUM(C14:C16)</f>
        <v>38.5</v>
      </c>
      <c r="D13" s="118" t="n">
        <f aca="false">SUM(D14:D16)</f>
        <v>0</v>
      </c>
      <c r="E13" s="118" t="n">
        <f aca="false">SUM(E14:E16)</f>
        <v>0</v>
      </c>
      <c r="F13" s="118" t="n">
        <f aca="false">SUM(F14:F16)</f>
        <v>0</v>
      </c>
      <c r="G13" s="119" t="n">
        <f aca="false">F13-E13</f>
        <v>0</v>
      </c>
      <c r="H13" s="120" t="e">
        <f aca="false">(F13/E13)*100</f>
        <v>#DIV/0!</v>
      </c>
      <c r="I13" s="153"/>
    </row>
    <row r="14" customFormat="false" ht="18" hidden="false" customHeight="true" outlineLevel="0" collapsed="false">
      <c r="A14" s="117" t="s">
        <v>287</v>
      </c>
      <c r="B14" s="107" t="n">
        <v>3061</v>
      </c>
      <c r="C14" s="119"/>
      <c r="D14" s="119"/>
      <c r="E14" s="119"/>
      <c r="F14" s="119"/>
      <c r="G14" s="119" t="n">
        <f aca="false">F14-E14</f>
        <v>0</v>
      </c>
      <c r="H14" s="120" t="e">
        <f aca="false">(F14/E14)*100</f>
        <v>#DIV/0!</v>
      </c>
      <c r="I14" s="153"/>
    </row>
    <row r="15" customFormat="false" ht="18" hidden="false" customHeight="true" outlineLevel="0" collapsed="false">
      <c r="A15" s="117" t="s">
        <v>288</v>
      </c>
      <c r="B15" s="107" t="n">
        <v>3062</v>
      </c>
      <c r="C15" s="119" t="n">
        <v>38.5</v>
      </c>
      <c r="D15" s="119" t="n">
        <v>0</v>
      </c>
      <c r="E15" s="119" t="n">
        <v>0</v>
      </c>
      <c r="F15" s="119"/>
      <c r="G15" s="119" t="n">
        <f aca="false">F15-E15</f>
        <v>0</v>
      </c>
      <c r="H15" s="120" t="e">
        <f aca="false">(F15/E15)*100</f>
        <v>#DIV/0!</v>
      </c>
      <c r="I15" s="153"/>
    </row>
    <row r="16" customFormat="false" ht="18" hidden="false" customHeight="true" outlineLevel="0" collapsed="false">
      <c r="A16" s="117" t="s">
        <v>289</v>
      </c>
      <c r="B16" s="107" t="n">
        <v>3063</v>
      </c>
      <c r="C16" s="119" t="n">
        <v>0</v>
      </c>
      <c r="D16" s="119" t="n">
        <v>0</v>
      </c>
      <c r="E16" s="119" t="n">
        <v>0</v>
      </c>
      <c r="F16" s="119"/>
      <c r="G16" s="119" t="n">
        <f aca="false">F16-E16</f>
        <v>0</v>
      </c>
      <c r="H16" s="120" t="e">
        <f aca="false">(F16/E16)*100</f>
        <v>#DIV/0!</v>
      </c>
      <c r="I16" s="153"/>
    </row>
    <row r="17" customFormat="false" ht="18" hidden="false" customHeight="true" outlineLevel="0" collapsed="false">
      <c r="A17" s="117" t="s">
        <v>290</v>
      </c>
      <c r="B17" s="107" t="n">
        <v>3070</v>
      </c>
      <c r="C17" s="119" t="n">
        <v>916.7</v>
      </c>
      <c r="D17" s="119" t="n">
        <v>729.6</v>
      </c>
      <c r="E17" s="119" t="n">
        <v>331</v>
      </c>
      <c r="F17" s="119" t="n">
        <v>729.6</v>
      </c>
      <c r="G17" s="119" t="n">
        <f aca="false">F17-E17</f>
        <v>398.6</v>
      </c>
      <c r="H17" s="120" t="n">
        <f aca="false">(F17/E17)*100</f>
        <v>220.422960725076</v>
      </c>
      <c r="I17" s="153"/>
    </row>
    <row r="18" customFormat="false" ht="20.1" hidden="false" customHeight="true" outlineLevel="0" collapsed="false">
      <c r="A18" s="110" t="s">
        <v>291</v>
      </c>
      <c r="B18" s="112" t="n">
        <v>3100</v>
      </c>
      <c r="C18" s="125" t="n">
        <f aca="false">SUM(C19:C22,C26,C36,C37)</f>
        <v>-97949.5</v>
      </c>
      <c r="D18" s="125" t="n">
        <f aca="false">SUM(D19:D22,D26,D36,D37)</f>
        <v>-113342.7</v>
      </c>
      <c r="E18" s="125" t="n">
        <f aca="false">SUM(E19:E22,E26,E36,E37)</f>
        <v>-122703.5</v>
      </c>
      <c r="F18" s="125" t="n">
        <f aca="false">SUM(F19:F22,F26,F36,F37)</f>
        <v>-113342.7</v>
      </c>
      <c r="G18" s="113" t="n">
        <f aca="false">F18-E18</f>
        <v>9360.8</v>
      </c>
      <c r="H18" s="114" t="n">
        <f aca="false">(F18/E18)*100</f>
        <v>92.3712037553941</v>
      </c>
      <c r="I18" s="152"/>
    </row>
    <row r="19" customFormat="false" ht="18" hidden="false" customHeight="true" outlineLevel="0" collapsed="false">
      <c r="A19" s="117" t="s">
        <v>292</v>
      </c>
      <c r="B19" s="107" t="n">
        <v>3110</v>
      </c>
      <c r="C19" s="119" t="n">
        <v>-39034.2</v>
      </c>
      <c r="D19" s="119" t="n">
        <v>-38462.2</v>
      </c>
      <c r="E19" s="119" t="n">
        <v>-45125.5</v>
      </c>
      <c r="F19" s="119" t="n">
        <v>-38462.2</v>
      </c>
      <c r="G19" s="119" t="n">
        <f aca="false">F19-E19</f>
        <v>6663.3</v>
      </c>
      <c r="H19" s="120" t="n">
        <f aca="false">(F19/E19)*100</f>
        <v>85.2338478244008</v>
      </c>
      <c r="I19" s="153"/>
    </row>
    <row r="20" customFormat="false" ht="18" hidden="false" customHeight="true" outlineLevel="0" collapsed="false">
      <c r="A20" s="117" t="s">
        <v>293</v>
      </c>
      <c r="B20" s="107" t="n">
        <v>3120</v>
      </c>
      <c r="C20" s="119" t="n">
        <v>-33131.8</v>
      </c>
      <c r="D20" s="119" t="n">
        <v>-42473.4</v>
      </c>
      <c r="E20" s="119" t="n">
        <v>-45328</v>
      </c>
      <c r="F20" s="119" t="n">
        <v>-42473.4</v>
      </c>
      <c r="G20" s="119" t="n">
        <f aca="false">F20-E20</f>
        <v>2854.6</v>
      </c>
      <c r="H20" s="120" t="n">
        <f aca="false">(F20/E20)*100</f>
        <v>93.7023473349806</v>
      </c>
      <c r="I20" s="153"/>
    </row>
    <row r="21" customFormat="false" ht="18" hidden="false" customHeight="true" outlineLevel="0" collapsed="false">
      <c r="A21" s="117" t="s">
        <v>83</v>
      </c>
      <c r="B21" s="107" t="n">
        <v>3130</v>
      </c>
      <c r="C21" s="119" t="n">
        <v>-8166.2</v>
      </c>
      <c r="D21" s="119" t="n">
        <v>-9838.9</v>
      </c>
      <c r="E21" s="119" t="n">
        <v>-11411.5</v>
      </c>
      <c r="F21" s="119" t="n">
        <v>-9838.9</v>
      </c>
      <c r="G21" s="119" t="n">
        <f aca="false">F21-E21</f>
        <v>1572.6</v>
      </c>
      <c r="H21" s="120" t="n">
        <f aca="false">(F21/E21)*100</f>
        <v>86.2191648775358</v>
      </c>
      <c r="I21" s="153"/>
    </row>
    <row r="22" customFormat="false" ht="18" hidden="false" customHeight="true" outlineLevel="0" collapsed="false">
      <c r="A22" s="117" t="s">
        <v>294</v>
      </c>
      <c r="B22" s="107" t="n">
        <v>3140</v>
      </c>
      <c r="C22" s="118" t="n">
        <f aca="false">SUM(C23:C25)</f>
        <v>0</v>
      </c>
      <c r="D22" s="118" t="n">
        <f aca="false">SUM(D23:D25)</f>
        <v>0</v>
      </c>
      <c r="E22" s="118" t="n">
        <f aca="false">SUM(E23:E25)</f>
        <v>0</v>
      </c>
      <c r="F22" s="118" t="n">
        <f aca="false">SUM(F23:F25)</f>
        <v>0</v>
      </c>
      <c r="G22" s="119" t="n">
        <f aca="false">F22-E22</f>
        <v>0</v>
      </c>
      <c r="H22" s="120" t="e">
        <f aca="false">(F22/E22)*100</f>
        <v>#DIV/0!</v>
      </c>
      <c r="I22" s="153"/>
    </row>
    <row r="23" customFormat="false" ht="18" hidden="false" customHeight="true" outlineLevel="0" collapsed="false">
      <c r="A23" s="117" t="s">
        <v>287</v>
      </c>
      <c r="B23" s="107" t="n">
        <v>3141</v>
      </c>
      <c r="C23" s="119" t="s">
        <v>239</v>
      </c>
      <c r="D23" s="119" t="s">
        <v>239</v>
      </c>
      <c r="E23" s="119" t="s">
        <v>239</v>
      </c>
      <c r="F23" s="119" t="s">
        <v>239</v>
      </c>
      <c r="G23" s="119" t="e">
        <f aca="false">F23-E23</f>
        <v>#VALUE!</v>
      </c>
      <c r="H23" s="120" t="e">
        <f aca="false">(F23/E23)*100</f>
        <v>#VALUE!</v>
      </c>
      <c r="I23" s="153"/>
    </row>
    <row r="24" customFormat="false" ht="18" hidden="false" customHeight="true" outlineLevel="0" collapsed="false">
      <c r="A24" s="117" t="s">
        <v>288</v>
      </c>
      <c r="B24" s="107" t="n">
        <v>3142</v>
      </c>
      <c r="C24" s="119" t="s">
        <v>239</v>
      </c>
      <c r="D24" s="119" t="s">
        <v>239</v>
      </c>
      <c r="E24" s="119" t="s">
        <v>239</v>
      </c>
      <c r="F24" s="119" t="s">
        <v>239</v>
      </c>
      <c r="G24" s="119" t="e">
        <f aca="false">F24-E24</f>
        <v>#VALUE!</v>
      </c>
      <c r="H24" s="120" t="e">
        <f aca="false">(F24/E24)*100</f>
        <v>#VALUE!</v>
      </c>
      <c r="I24" s="153"/>
    </row>
    <row r="25" customFormat="false" ht="18" hidden="false" customHeight="true" outlineLevel="0" collapsed="false">
      <c r="A25" s="117" t="s">
        <v>289</v>
      </c>
      <c r="B25" s="107" t="n">
        <v>3143</v>
      </c>
      <c r="C25" s="119" t="s">
        <v>239</v>
      </c>
      <c r="D25" s="119" t="s">
        <v>239</v>
      </c>
      <c r="E25" s="119" t="s">
        <v>239</v>
      </c>
      <c r="F25" s="119" t="s">
        <v>239</v>
      </c>
      <c r="G25" s="119" t="e">
        <f aca="false">F25-E25</f>
        <v>#VALUE!</v>
      </c>
      <c r="H25" s="120" t="e">
        <f aca="false">(F25/E25)*100</f>
        <v>#VALUE!</v>
      </c>
      <c r="I25" s="153"/>
    </row>
    <row r="26" customFormat="false" ht="36" hidden="false" customHeight="true" outlineLevel="0" collapsed="false">
      <c r="A26" s="117" t="s">
        <v>295</v>
      </c>
      <c r="B26" s="107" t="n">
        <v>3150</v>
      </c>
      <c r="C26" s="118" t="n">
        <f aca="false">SUM(C27:C32,C35)</f>
        <v>-17292.7</v>
      </c>
      <c r="D26" s="118" t="n">
        <f aca="false">SUM(D27:D32,D35)</f>
        <v>-22072.3</v>
      </c>
      <c r="E26" s="118" t="n">
        <v>-20471.7</v>
      </c>
      <c r="F26" s="118" t="n">
        <f aca="false">SUM(F27:F32,F35)</f>
        <v>-22072.3</v>
      </c>
      <c r="G26" s="119" t="n">
        <f aca="false">F26-E26</f>
        <v>-1600.6</v>
      </c>
      <c r="H26" s="120" t="n">
        <f aca="false">(F26/E26)*100</f>
        <v>107.818598357733</v>
      </c>
      <c r="I26" s="153"/>
    </row>
    <row r="27" customFormat="false" ht="18" hidden="false" customHeight="true" outlineLevel="0" collapsed="false">
      <c r="A27" s="117" t="s">
        <v>103</v>
      </c>
      <c r="B27" s="107" t="n">
        <v>3151</v>
      </c>
      <c r="C27" s="119" t="n">
        <v>-3041.5</v>
      </c>
      <c r="D27" s="119" t="n">
        <v>-6258.5</v>
      </c>
      <c r="E27" s="119" t="n">
        <v>-113.4</v>
      </c>
      <c r="F27" s="119" t="n">
        <v>-6258.5</v>
      </c>
      <c r="G27" s="119" t="n">
        <f aca="false">F27-E27</f>
        <v>-6145.1</v>
      </c>
      <c r="H27" s="120" t="n">
        <f aca="false">(F27/E27)*100</f>
        <v>5518.9594356261</v>
      </c>
      <c r="I27" s="153"/>
    </row>
    <row r="28" customFormat="false" ht="18" hidden="false" customHeight="true" outlineLevel="0" collapsed="false">
      <c r="A28" s="117" t="s">
        <v>296</v>
      </c>
      <c r="B28" s="107" t="n">
        <v>3152</v>
      </c>
      <c r="C28" s="119" t="n">
        <v>-4003.5</v>
      </c>
      <c r="D28" s="119" t="n">
        <v>-3901</v>
      </c>
      <c r="E28" s="119" t="n">
        <v>-6397.8</v>
      </c>
      <c r="F28" s="119" t="n">
        <v>-3901</v>
      </c>
      <c r="G28" s="119" t="n">
        <f aca="false">F28-E28</f>
        <v>2496.8</v>
      </c>
      <c r="H28" s="120" t="n">
        <f aca="false">(F28/E28)*100</f>
        <v>60.9740848416643</v>
      </c>
      <c r="I28" s="153"/>
    </row>
    <row r="29" customFormat="false" ht="18" hidden="false" customHeight="true" outlineLevel="0" collapsed="false">
      <c r="A29" s="117" t="s">
        <v>106</v>
      </c>
      <c r="B29" s="107" t="n">
        <v>3153</v>
      </c>
      <c r="C29" s="119" t="n">
        <v>0</v>
      </c>
      <c r="D29" s="119" t="n">
        <v>0</v>
      </c>
      <c r="E29" s="119" t="n">
        <v>0</v>
      </c>
      <c r="F29" s="119" t="n">
        <v>0</v>
      </c>
      <c r="G29" s="119" t="n">
        <f aca="false">F29-E29</f>
        <v>0</v>
      </c>
      <c r="H29" s="120" t="e">
        <f aca="false">(F29/E29)*100</f>
        <v>#DIV/0!</v>
      </c>
      <c r="I29" s="153"/>
    </row>
    <row r="30" customFormat="false" ht="18" hidden="false" customHeight="true" outlineLevel="0" collapsed="false">
      <c r="A30" s="117" t="s">
        <v>297</v>
      </c>
      <c r="B30" s="107" t="n">
        <v>3154</v>
      </c>
      <c r="C30" s="119" t="n">
        <v>0</v>
      </c>
      <c r="D30" s="119" t="n">
        <v>0</v>
      </c>
      <c r="E30" s="119" t="n">
        <v>0</v>
      </c>
      <c r="F30" s="119" t="n">
        <v>0</v>
      </c>
      <c r="G30" s="119" t="n">
        <f aca="false">F30-E30</f>
        <v>0</v>
      </c>
      <c r="H30" s="120" t="e">
        <f aca="false">(F30/E30)*100</f>
        <v>#DIV/0!</v>
      </c>
      <c r="I30" s="153"/>
    </row>
    <row r="31" customFormat="false" ht="18" hidden="false" customHeight="true" outlineLevel="0" collapsed="false">
      <c r="A31" s="117" t="s">
        <v>264</v>
      </c>
      <c r="B31" s="107" t="n">
        <v>3155</v>
      </c>
      <c r="C31" s="119" t="n">
        <v>-7006.8</v>
      </c>
      <c r="D31" s="119" t="n">
        <v>-8716.6</v>
      </c>
      <c r="E31" s="119" t="n">
        <v>-9995</v>
      </c>
      <c r="F31" s="119" t="n">
        <v>-8716.6</v>
      </c>
      <c r="G31" s="119" t="n">
        <f aca="false">F31-E31</f>
        <v>1278.4</v>
      </c>
      <c r="H31" s="120" t="n">
        <f aca="false">(F31/E31)*100</f>
        <v>87.2096048024012</v>
      </c>
      <c r="I31" s="153"/>
    </row>
    <row r="32" customFormat="false" ht="18" hidden="false" customHeight="true" outlineLevel="0" collapsed="false">
      <c r="A32" s="117" t="s">
        <v>298</v>
      </c>
      <c r="B32" s="107" t="n">
        <v>3156</v>
      </c>
      <c r="C32" s="118" t="n">
        <f aca="false">SUM(C33:C34)</f>
        <v>0</v>
      </c>
      <c r="D32" s="118" t="n">
        <f aca="false">SUM(D33:D34)</f>
        <v>0</v>
      </c>
      <c r="E32" s="118" t="n">
        <f aca="false">SUM(E33:E34)</f>
        <v>0</v>
      </c>
      <c r="F32" s="118" t="n">
        <f aca="false">SUM(F33:F34)</f>
        <v>0</v>
      </c>
      <c r="G32" s="119" t="n">
        <f aca="false">F32-E32</f>
        <v>0</v>
      </c>
      <c r="H32" s="120" t="e">
        <f aca="false">(F32/E32)*100</f>
        <v>#DIV/0!</v>
      </c>
      <c r="I32" s="153"/>
    </row>
    <row r="33" customFormat="false" ht="38.25" hidden="false" customHeight="true" outlineLevel="0" collapsed="false">
      <c r="A33" s="117" t="s">
        <v>107</v>
      </c>
      <c r="B33" s="107" t="s">
        <v>299</v>
      </c>
      <c r="C33" s="119" t="s">
        <v>239</v>
      </c>
      <c r="D33" s="119" t="s">
        <v>239</v>
      </c>
      <c r="E33" s="119" t="s">
        <v>239</v>
      </c>
      <c r="F33" s="119" t="s">
        <v>239</v>
      </c>
      <c r="G33" s="119" t="e">
        <f aca="false">F33-E33</f>
        <v>#VALUE!</v>
      </c>
      <c r="H33" s="120" t="e">
        <f aca="false">(F33/E33)*100</f>
        <v>#VALUE!</v>
      </c>
      <c r="I33" s="153"/>
    </row>
    <row r="34" customFormat="false" ht="55.5" hidden="false" customHeight="true" outlineLevel="0" collapsed="false">
      <c r="A34" s="117" t="s">
        <v>112</v>
      </c>
      <c r="B34" s="107" t="s">
        <v>300</v>
      </c>
      <c r="C34" s="119" t="s">
        <v>239</v>
      </c>
      <c r="D34" s="119" t="s">
        <v>239</v>
      </c>
      <c r="E34" s="119" t="s">
        <v>239</v>
      </c>
      <c r="F34" s="119" t="s">
        <v>239</v>
      </c>
      <c r="G34" s="119" t="e">
        <f aca="false">F34-E34</f>
        <v>#VALUE!</v>
      </c>
      <c r="H34" s="120" t="e">
        <f aca="false">(F34/E34)*100</f>
        <v>#VALUE!</v>
      </c>
      <c r="I34" s="153"/>
    </row>
    <row r="35" customFormat="false" ht="18" hidden="false" customHeight="true" outlineLevel="0" collapsed="false">
      <c r="A35" s="117" t="s">
        <v>301</v>
      </c>
      <c r="B35" s="107" t="n">
        <v>3157</v>
      </c>
      <c r="C35" s="119" t="n">
        <v>-3240.9</v>
      </c>
      <c r="D35" s="119" t="n">
        <v>-3196.2</v>
      </c>
      <c r="E35" s="119" t="n">
        <v>-3955.5</v>
      </c>
      <c r="F35" s="119" t="n">
        <v>-3196.2</v>
      </c>
      <c r="G35" s="119" t="n">
        <f aca="false">F35-E35</f>
        <v>759.3</v>
      </c>
      <c r="H35" s="120" t="n">
        <f aca="false">(F35/E35)*100</f>
        <v>80.8039438756162</v>
      </c>
      <c r="I35" s="153"/>
    </row>
    <row r="36" customFormat="false" ht="18" hidden="false" customHeight="true" outlineLevel="0" collapsed="false">
      <c r="A36" s="117" t="s">
        <v>302</v>
      </c>
      <c r="B36" s="107" t="n">
        <v>3160</v>
      </c>
      <c r="C36" s="119" t="s">
        <v>239</v>
      </c>
      <c r="D36" s="119" t="s">
        <v>239</v>
      </c>
      <c r="E36" s="119" t="s">
        <v>239</v>
      </c>
      <c r="F36" s="119" t="s">
        <v>239</v>
      </c>
      <c r="G36" s="119" t="e">
        <f aca="false">F36-E36</f>
        <v>#VALUE!</v>
      </c>
      <c r="H36" s="120" t="e">
        <f aca="false">(F36/E36)*100</f>
        <v>#VALUE!</v>
      </c>
      <c r="I36" s="153"/>
    </row>
    <row r="37" customFormat="false" ht="18" hidden="false" customHeight="true" outlineLevel="0" collapsed="false">
      <c r="A37" s="117" t="s">
        <v>303</v>
      </c>
      <c r="B37" s="107" t="n">
        <v>3170</v>
      </c>
      <c r="C37" s="119" t="n">
        <v>-324.6</v>
      </c>
      <c r="D37" s="119" t="n">
        <v>-495.9</v>
      </c>
      <c r="E37" s="119" t="n">
        <v>-366.8</v>
      </c>
      <c r="F37" s="119" t="n">
        <v>-495.9</v>
      </c>
      <c r="G37" s="119" t="n">
        <f aca="false">F37-E37</f>
        <v>-129.1</v>
      </c>
      <c r="H37" s="120" t="n">
        <f aca="false">(F37/E37)*100</f>
        <v>135.196292257361</v>
      </c>
      <c r="I37" s="153"/>
    </row>
    <row r="38" customFormat="false" ht="20.1" hidden="false" customHeight="true" outlineLevel="0" collapsed="false">
      <c r="A38" s="110" t="s">
        <v>118</v>
      </c>
      <c r="B38" s="112" t="n">
        <v>3195</v>
      </c>
      <c r="C38" s="125" t="n">
        <f aca="false">SUM(C7,C18)</f>
        <v>-7884.40000000001</v>
      </c>
      <c r="D38" s="125" t="n">
        <f aca="false">SUM(D7,D18)</f>
        <v>-7371.59999999999</v>
      </c>
      <c r="E38" s="125" t="n">
        <f aca="false">SUM(E7,E18)</f>
        <v>-1473</v>
      </c>
      <c r="F38" s="125" t="n">
        <f aca="false">SUM(F7,F18)</f>
        <v>-7371.59999999999</v>
      </c>
      <c r="G38" s="113" t="n">
        <f aca="false">F38-E38</f>
        <v>-5898.59999999999</v>
      </c>
      <c r="H38" s="114" t="n">
        <f aca="false">(F38/E38)*100</f>
        <v>500.448065173116</v>
      </c>
      <c r="I38" s="152"/>
    </row>
    <row r="39" customFormat="false" ht="20.1" hidden="false" customHeight="true" outlineLevel="0" collapsed="false">
      <c r="A39" s="162" t="s">
        <v>304</v>
      </c>
      <c r="B39" s="163"/>
      <c r="C39" s="163"/>
      <c r="D39" s="168"/>
      <c r="E39" s="168"/>
      <c r="F39" s="168"/>
      <c r="G39" s="168"/>
      <c r="H39" s="168"/>
      <c r="I39" s="169"/>
    </row>
    <row r="40" customFormat="false" ht="20.1" hidden="false" customHeight="true" outlineLevel="0" collapsed="false">
      <c r="A40" s="165" t="s">
        <v>305</v>
      </c>
      <c r="B40" s="166" t="n">
        <v>3200</v>
      </c>
      <c r="C40" s="125" t="n">
        <f aca="false">SUM(C41,C43:C47)</f>
        <v>1250.3</v>
      </c>
      <c r="D40" s="125" t="n">
        <f aca="false">SUM(D41,D43:D47)</f>
        <v>176.8</v>
      </c>
      <c r="E40" s="125" t="n">
        <f aca="false">SUM(E41,E43:E47)</f>
        <v>7197.5</v>
      </c>
      <c r="F40" s="125" t="n">
        <f aca="false">SUM(F41,F43:F47)</f>
        <v>176.8</v>
      </c>
      <c r="G40" s="113" t="n">
        <f aca="false">F40-E40</f>
        <v>-7020.7</v>
      </c>
      <c r="H40" s="114" t="n">
        <f aca="false">(F40/E40)*100</f>
        <v>2.45640847516499</v>
      </c>
      <c r="I40" s="152"/>
    </row>
    <row r="41" customFormat="false" ht="18" hidden="false" customHeight="true" outlineLevel="0" collapsed="false">
      <c r="A41" s="117" t="s">
        <v>306</v>
      </c>
      <c r="B41" s="107" t="n">
        <v>3210</v>
      </c>
      <c r="C41" s="119"/>
      <c r="D41" s="119"/>
      <c r="E41" s="119"/>
      <c r="F41" s="119"/>
      <c r="G41" s="119" t="n">
        <f aca="false">F41-E41</f>
        <v>0</v>
      </c>
      <c r="H41" s="120" t="e">
        <f aca="false">(F41/E41)*100</f>
        <v>#DIV/0!</v>
      </c>
      <c r="I41" s="153"/>
    </row>
    <row r="42" customFormat="false" ht="18" hidden="false" customHeight="true" outlineLevel="0" collapsed="false">
      <c r="A42" s="117" t="s">
        <v>307</v>
      </c>
      <c r="B42" s="107" t="n">
        <v>3215</v>
      </c>
      <c r="C42" s="119"/>
      <c r="D42" s="119"/>
      <c r="E42" s="119"/>
      <c r="F42" s="119"/>
      <c r="G42" s="119" t="n">
        <f aca="false">F42-E42</f>
        <v>0</v>
      </c>
      <c r="H42" s="120" t="e">
        <f aca="false">(F42/E42)*100</f>
        <v>#DIV/0!</v>
      </c>
      <c r="I42" s="153"/>
    </row>
    <row r="43" customFormat="false" ht="18" hidden="false" customHeight="true" outlineLevel="0" collapsed="false">
      <c r="A43" s="117" t="s">
        <v>308</v>
      </c>
      <c r="B43" s="107" t="n">
        <v>3220</v>
      </c>
      <c r="C43" s="119"/>
      <c r="D43" s="119"/>
      <c r="E43" s="119"/>
      <c r="F43" s="119"/>
      <c r="G43" s="119" t="n">
        <f aca="false">F43-E43</f>
        <v>0</v>
      </c>
      <c r="H43" s="120" t="e">
        <f aca="false">(F43/E43)*100</f>
        <v>#DIV/0!</v>
      </c>
      <c r="I43" s="153"/>
    </row>
    <row r="44" customFormat="false" ht="18" hidden="false" customHeight="true" outlineLevel="0" collapsed="false">
      <c r="A44" s="117" t="s">
        <v>309</v>
      </c>
      <c r="B44" s="107" t="n">
        <v>3225</v>
      </c>
      <c r="C44" s="119"/>
      <c r="D44" s="119"/>
      <c r="E44" s="119"/>
      <c r="F44" s="119"/>
      <c r="G44" s="119" t="n">
        <f aca="false">F44-E44</f>
        <v>0</v>
      </c>
      <c r="H44" s="120" t="e">
        <f aca="false">(F44/E44)*100</f>
        <v>#DIV/0!</v>
      </c>
      <c r="I44" s="153"/>
    </row>
    <row r="45" customFormat="false" ht="18" hidden="false" customHeight="true" outlineLevel="0" collapsed="false">
      <c r="A45" s="117" t="s">
        <v>310</v>
      </c>
      <c r="B45" s="107" t="n">
        <v>3230</v>
      </c>
      <c r="C45" s="119"/>
      <c r="D45" s="119"/>
      <c r="E45" s="119"/>
      <c r="F45" s="119"/>
      <c r="G45" s="119" t="n">
        <f aca="false">F45-E45</f>
        <v>0</v>
      </c>
      <c r="H45" s="120" t="e">
        <f aca="false">(F45/E45)*100</f>
        <v>#DIV/0!</v>
      </c>
      <c r="I45" s="153"/>
    </row>
    <row r="46" customFormat="false" ht="18" hidden="false" customHeight="true" outlineLevel="0" collapsed="false">
      <c r="A46" s="117" t="s">
        <v>311</v>
      </c>
      <c r="B46" s="107" t="n">
        <v>3235</v>
      </c>
      <c r="C46" s="119"/>
      <c r="D46" s="119"/>
      <c r="E46" s="119"/>
      <c r="F46" s="119"/>
      <c r="G46" s="119" t="n">
        <f aca="false">F46-E46</f>
        <v>0</v>
      </c>
      <c r="H46" s="120" t="e">
        <f aca="false">(F46/E46)*100</f>
        <v>#DIV/0!</v>
      </c>
      <c r="I46" s="153"/>
    </row>
    <row r="47" customFormat="false" ht="18" hidden="false" customHeight="true" outlineLevel="0" collapsed="false">
      <c r="A47" s="117" t="s">
        <v>290</v>
      </c>
      <c r="B47" s="107" t="n">
        <v>3240</v>
      </c>
      <c r="C47" s="119" t="n">
        <v>1250.3</v>
      </c>
      <c r="D47" s="119" t="n">
        <v>176.8</v>
      </c>
      <c r="E47" s="119" t="n">
        <v>7197.5</v>
      </c>
      <c r="F47" s="119" t="n">
        <v>176.8</v>
      </c>
      <c r="G47" s="119" t="n">
        <f aca="false">F47-E47</f>
        <v>-7020.7</v>
      </c>
      <c r="H47" s="120" t="n">
        <f aca="false">(F47/E47)*100</f>
        <v>2.45640847516499</v>
      </c>
      <c r="I47" s="153"/>
    </row>
    <row r="48" customFormat="false" ht="20.1" hidden="false" customHeight="true" outlineLevel="0" collapsed="false">
      <c r="A48" s="110" t="s">
        <v>312</v>
      </c>
      <c r="B48" s="112" t="n">
        <v>3255</v>
      </c>
      <c r="C48" s="125" t="n">
        <f aca="false">SUM(C49,C51,C55,C56)</f>
        <v>-387.4</v>
      </c>
      <c r="D48" s="125" t="n">
        <f aca="false">SUM(D49,D51,D55,D56)</f>
        <v>-875.3</v>
      </c>
      <c r="E48" s="125" t="n">
        <f aca="false">SUM(E49,E51,E55,E56)</f>
        <v>-7427.1</v>
      </c>
      <c r="F48" s="125" t="n">
        <f aca="false">SUM(F49,F51,F55,F56)</f>
        <v>-875.3</v>
      </c>
      <c r="G48" s="113" t="n">
        <f aca="false">F48-E48</f>
        <v>6551.8</v>
      </c>
      <c r="H48" s="114" t="n">
        <f aca="false">(F48/E48)*100</f>
        <v>11.785218995301</v>
      </c>
      <c r="I48" s="152"/>
    </row>
    <row r="49" customFormat="false" ht="18" hidden="false" customHeight="true" outlineLevel="0" collapsed="false">
      <c r="A49" s="117" t="s">
        <v>313</v>
      </c>
      <c r="B49" s="107" t="n">
        <v>3260</v>
      </c>
      <c r="C49" s="119" t="s">
        <v>239</v>
      </c>
      <c r="D49" s="119" t="s">
        <v>239</v>
      </c>
      <c r="E49" s="119" t="s">
        <v>239</v>
      </c>
      <c r="F49" s="119" t="s">
        <v>239</v>
      </c>
      <c r="G49" s="119" t="e">
        <f aca="false">F49-E49</f>
        <v>#VALUE!</v>
      </c>
      <c r="H49" s="120" t="e">
        <f aca="false">(F49/E49)*100</f>
        <v>#VALUE!</v>
      </c>
      <c r="I49" s="153"/>
    </row>
    <row r="50" customFormat="false" ht="18" hidden="false" customHeight="true" outlineLevel="0" collapsed="false">
      <c r="A50" s="117" t="s">
        <v>314</v>
      </c>
      <c r="B50" s="107" t="n">
        <v>3265</v>
      </c>
      <c r="C50" s="119" t="s">
        <v>239</v>
      </c>
      <c r="D50" s="119" t="s">
        <v>239</v>
      </c>
      <c r="E50" s="119" t="s">
        <v>239</v>
      </c>
      <c r="F50" s="119" t="s">
        <v>239</v>
      </c>
      <c r="G50" s="119" t="e">
        <f aca="false">F50-E50</f>
        <v>#VALUE!</v>
      </c>
      <c r="H50" s="120" t="e">
        <f aca="false">(F50/E50)*100</f>
        <v>#VALUE!</v>
      </c>
      <c r="I50" s="153"/>
    </row>
    <row r="51" customFormat="false" ht="18" hidden="false" customHeight="true" outlineLevel="0" collapsed="false">
      <c r="A51" s="117" t="s">
        <v>315</v>
      </c>
      <c r="B51" s="107" t="n">
        <v>3270</v>
      </c>
      <c r="C51" s="119" t="n">
        <v>-387.4</v>
      </c>
      <c r="D51" s="119" t="n">
        <v>-875.3</v>
      </c>
      <c r="E51" s="119" t="n">
        <v>-7427.1</v>
      </c>
      <c r="F51" s="119" t="n">
        <v>-875.3</v>
      </c>
      <c r="G51" s="119" t="n">
        <f aca="false">F51-E51</f>
        <v>6551.8</v>
      </c>
      <c r="H51" s="120" t="n">
        <f aca="false">(F51/E51)*100</f>
        <v>11.785218995301</v>
      </c>
      <c r="I51" s="153"/>
    </row>
    <row r="52" customFormat="false" ht="18" hidden="false" customHeight="true" outlineLevel="0" collapsed="false">
      <c r="A52" s="117" t="s">
        <v>316</v>
      </c>
      <c r="B52" s="107" t="s">
        <v>317</v>
      </c>
      <c r="C52" s="119" t="n">
        <v>-387.4</v>
      </c>
      <c r="D52" s="119" t="n">
        <v>-875.3</v>
      </c>
      <c r="E52" s="119" t="n">
        <v>-7402.1</v>
      </c>
      <c r="F52" s="119" t="n">
        <v>-875.3</v>
      </c>
      <c r="G52" s="119" t="n">
        <f aca="false">F52-E52</f>
        <v>6526.8</v>
      </c>
      <c r="H52" s="120" t="n">
        <f aca="false">(F52/E52)*100</f>
        <v>11.8250226287135</v>
      </c>
      <c r="I52" s="153"/>
    </row>
    <row r="53" customFormat="false" ht="18" hidden="false" customHeight="true" outlineLevel="0" collapsed="false">
      <c r="A53" s="117" t="s">
        <v>318</v>
      </c>
      <c r="B53" s="107" t="s">
        <v>319</v>
      </c>
      <c r="C53" s="119" t="s">
        <v>239</v>
      </c>
      <c r="D53" s="119" t="s">
        <v>239</v>
      </c>
      <c r="E53" s="119" t="s">
        <v>239</v>
      </c>
      <c r="F53" s="119" t="s">
        <v>239</v>
      </c>
      <c r="G53" s="119" t="e">
        <f aca="false">F53-E53</f>
        <v>#VALUE!</v>
      </c>
      <c r="H53" s="120" t="e">
        <f aca="false">(F53/E53)*100</f>
        <v>#VALUE!</v>
      </c>
      <c r="I53" s="153"/>
    </row>
    <row r="54" customFormat="false" ht="18" hidden="false" customHeight="true" outlineLevel="0" collapsed="false">
      <c r="A54" s="117" t="s">
        <v>320</v>
      </c>
      <c r="B54" s="107" t="s">
        <v>321</v>
      </c>
      <c r="C54" s="119" t="s">
        <v>239</v>
      </c>
      <c r="D54" s="119" t="s">
        <v>239</v>
      </c>
      <c r="E54" s="119" t="s">
        <v>239</v>
      </c>
      <c r="F54" s="119" t="s">
        <v>239</v>
      </c>
      <c r="G54" s="119" t="e">
        <f aca="false">F54-E54</f>
        <v>#VALUE!</v>
      </c>
      <c r="H54" s="120" t="e">
        <f aca="false">(F54/E54)*100</f>
        <v>#VALUE!</v>
      </c>
      <c r="I54" s="153"/>
    </row>
    <row r="55" customFormat="false" ht="18" hidden="false" customHeight="true" outlineLevel="0" collapsed="false">
      <c r="A55" s="117" t="s">
        <v>322</v>
      </c>
      <c r="B55" s="107" t="n">
        <v>3280</v>
      </c>
      <c r="C55" s="119" t="s">
        <v>239</v>
      </c>
      <c r="D55" s="119" t="s">
        <v>239</v>
      </c>
      <c r="E55" s="119" t="s">
        <v>239</v>
      </c>
      <c r="F55" s="119" t="s">
        <v>239</v>
      </c>
      <c r="G55" s="119" t="e">
        <f aca="false">F55-E55</f>
        <v>#VALUE!</v>
      </c>
      <c r="H55" s="120" t="e">
        <f aca="false">(F55/E55)*100</f>
        <v>#VALUE!</v>
      </c>
      <c r="I55" s="153"/>
    </row>
    <row r="56" customFormat="false" ht="18" hidden="false" customHeight="true" outlineLevel="0" collapsed="false">
      <c r="A56" s="117" t="s">
        <v>301</v>
      </c>
      <c r="B56" s="107" t="n">
        <v>3290</v>
      </c>
      <c r="C56" s="119" t="s">
        <v>239</v>
      </c>
      <c r="D56" s="119" t="s">
        <v>239</v>
      </c>
      <c r="E56" s="119" t="s">
        <v>239</v>
      </c>
      <c r="F56" s="119" t="s">
        <v>239</v>
      </c>
      <c r="G56" s="119" t="e">
        <f aca="false">F56-E56</f>
        <v>#VALUE!</v>
      </c>
      <c r="H56" s="120" t="e">
        <f aca="false">(F56/E56)*100</f>
        <v>#VALUE!</v>
      </c>
      <c r="I56" s="153"/>
    </row>
    <row r="57" customFormat="false" ht="20.1" hidden="false" customHeight="true" outlineLevel="0" collapsed="false">
      <c r="A57" s="170" t="s">
        <v>119</v>
      </c>
      <c r="B57" s="171" t="n">
        <v>3295</v>
      </c>
      <c r="C57" s="172" t="n">
        <f aca="false">SUM(C40,C48)</f>
        <v>862.9</v>
      </c>
      <c r="D57" s="172" t="n">
        <f aca="false">SUM(D40,D48)</f>
        <v>-698.5</v>
      </c>
      <c r="E57" s="172" t="n">
        <f aca="false">SUM(E40,E48)</f>
        <v>-229.6</v>
      </c>
      <c r="F57" s="172" t="n">
        <f aca="false">SUM(F40,F48)</f>
        <v>-698.5</v>
      </c>
      <c r="G57" s="173" t="n">
        <f aca="false">F57-E57</f>
        <v>-468.9</v>
      </c>
      <c r="H57" s="174" t="n">
        <f aca="false">(F57/E57)*100</f>
        <v>304.224738675958</v>
      </c>
      <c r="I57" s="152"/>
    </row>
    <row r="58" customFormat="false" ht="20.1" hidden="false" customHeight="true" outlineLevel="0" collapsed="false">
      <c r="A58" s="162" t="s">
        <v>323</v>
      </c>
      <c r="B58" s="163"/>
      <c r="C58" s="163"/>
      <c r="D58" s="163"/>
      <c r="E58" s="163"/>
      <c r="F58" s="163"/>
      <c r="G58" s="175"/>
      <c r="H58" s="176"/>
      <c r="I58" s="153"/>
    </row>
    <row r="59" customFormat="false" ht="20.1" hidden="false" customHeight="true" outlineLevel="0" collapsed="false">
      <c r="A59" s="165" t="s">
        <v>324</v>
      </c>
      <c r="B59" s="166" t="n">
        <v>3300</v>
      </c>
      <c r="C59" s="177" t="n">
        <f aca="false">SUM(C60,C61,C65)</f>
        <v>4020</v>
      </c>
      <c r="D59" s="177" t="n">
        <f aca="false">SUM(D60,D61,D65)</f>
        <v>0</v>
      </c>
      <c r="E59" s="177" t="n">
        <f aca="false">SUM(E60,E61,E65)</f>
        <v>0</v>
      </c>
      <c r="F59" s="177" t="n">
        <f aca="false">SUM(F60,F61,F65)</f>
        <v>0</v>
      </c>
      <c r="G59" s="178" t="n">
        <f aca="false">F59-E59</f>
        <v>0</v>
      </c>
      <c r="H59" s="179" t="e">
        <f aca="false">(F59/E59)*100</f>
        <v>#DIV/0!</v>
      </c>
      <c r="I59" s="152"/>
    </row>
    <row r="60" customFormat="false" ht="18" hidden="false" customHeight="true" outlineLevel="0" collapsed="false">
      <c r="A60" s="117" t="s">
        <v>325</v>
      </c>
      <c r="B60" s="107" t="n">
        <v>3305</v>
      </c>
      <c r="C60" s="119"/>
      <c r="D60" s="119"/>
      <c r="E60" s="119"/>
      <c r="F60" s="119"/>
      <c r="G60" s="119" t="n">
        <f aca="false">F60-E60</f>
        <v>0</v>
      </c>
      <c r="H60" s="120" t="e">
        <f aca="false">(F60/E60)*100</f>
        <v>#DIV/0!</v>
      </c>
      <c r="I60" s="153"/>
    </row>
    <row r="61" customFormat="false" ht="18" hidden="false" customHeight="true" outlineLevel="0" collapsed="false">
      <c r="A61" s="117" t="s">
        <v>326</v>
      </c>
      <c r="B61" s="107" t="n">
        <v>3310</v>
      </c>
      <c r="C61" s="118" t="n">
        <f aca="false">SUM(C62:C64)</f>
        <v>0</v>
      </c>
      <c r="D61" s="118" t="n">
        <f aca="false">SUM(D62:D64)</f>
        <v>0</v>
      </c>
      <c r="E61" s="118" t="n">
        <f aca="false">SUM(E62:E64)</f>
        <v>0</v>
      </c>
      <c r="F61" s="118" t="n">
        <f aca="false">SUM(F62:F64)</f>
        <v>0</v>
      </c>
      <c r="G61" s="119" t="n">
        <f aca="false">F61-E61</f>
        <v>0</v>
      </c>
      <c r="H61" s="120" t="e">
        <f aca="false">(F61/E61)*100</f>
        <v>#DIV/0!</v>
      </c>
      <c r="I61" s="153"/>
    </row>
    <row r="62" customFormat="false" ht="18" hidden="false" customHeight="true" outlineLevel="0" collapsed="false">
      <c r="A62" s="117" t="s">
        <v>287</v>
      </c>
      <c r="B62" s="107" t="n">
        <v>3311</v>
      </c>
      <c r="C62" s="119"/>
      <c r="D62" s="119"/>
      <c r="E62" s="119"/>
      <c r="F62" s="119"/>
      <c r="G62" s="119" t="n">
        <f aca="false">F62-E62</f>
        <v>0</v>
      </c>
      <c r="H62" s="120" t="e">
        <f aca="false">(F62/E62)*100</f>
        <v>#DIV/0!</v>
      </c>
      <c r="I62" s="153"/>
    </row>
    <row r="63" customFormat="false" ht="18" hidden="false" customHeight="true" outlineLevel="0" collapsed="false">
      <c r="A63" s="117" t="s">
        <v>288</v>
      </c>
      <c r="B63" s="107" t="n">
        <v>3312</v>
      </c>
      <c r="C63" s="119"/>
      <c r="D63" s="119"/>
      <c r="E63" s="119"/>
      <c r="F63" s="119"/>
      <c r="G63" s="119" t="n">
        <f aca="false">F63-E63</f>
        <v>0</v>
      </c>
      <c r="H63" s="120" t="e">
        <f aca="false">(F63/E63)*100</f>
        <v>#DIV/0!</v>
      </c>
      <c r="I63" s="153"/>
    </row>
    <row r="64" customFormat="false" ht="18" hidden="false" customHeight="true" outlineLevel="0" collapsed="false">
      <c r="A64" s="117" t="s">
        <v>289</v>
      </c>
      <c r="B64" s="107" t="n">
        <v>3313</v>
      </c>
      <c r="C64" s="119"/>
      <c r="D64" s="119"/>
      <c r="E64" s="119"/>
      <c r="F64" s="119"/>
      <c r="G64" s="119" t="n">
        <f aca="false">F64-E64</f>
        <v>0</v>
      </c>
      <c r="H64" s="120" t="e">
        <f aca="false">(F64/E64)*100</f>
        <v>#DIV/0!</v>
      </c>
      <c r="I64" s="153"/>
    </row>
    <row r="65" customFormat="false" ht="18" hidden="false" customHeight="true" outlineLevel="0" collapsed="false">
      <c r="A65" s="117" t="s">
        <v>290</v>
      </c>
      <c r="B65" s="107" t="n">
        <v>3320</v>
      </c>
      <c r="C65" s="119" t="n">
        <v>4020</v>
      </c>
      <c r="D65" s="119"/>
      <c r="E65" s="119"/>
      <c r="F65" s="119"/>
      <c r="G65" s="119" t="n">
        <f aca="false">F65-E65</f>
        <v>0</v>
      </c>
      <c r="H65" s="120" t="e">
        <f aca="false">(F65/E65)*100</f>
        <v>#DIV/0!</v>
      </c>
      <c r="I65" s="153"/>
    </row>
    <row r="66" customFormat="false" ht="20.1" hidden="false" customHeight="true" outlineLevel="0" collapsed="false">
      <c r="A66" s="110" t="s">
        <v>327</v>
      </c>
      <c r="B66" s="112" t="n">
        <v>3330</v>
      </c>
      <c r="C66" s="125" t="n">
        <f aca="false">SUM(C67,C68,C72:C75)</f>
        <v>-4020</v>
      </c>
      <c r="D66" s="125" t="n">
        <f aca="false">SUM(D67,D68,D72:D75)</f>
        <v>0</v>
      </c>
      <c r="E66" s="125" t="n">
        <f aca="false">SUM(E67,E68,E72:E75)</f>
        <v>0</v>
      </c>
      <c r="F66" s="125" t="n">
        <f aca="false">SUM(F67,F68,F72:F75)</f>
        <v>0</v>
      </c>
      <c r="G66" s="113" t="n">
        <f aca="false">F66-E66</f>
        <v>0</v>
      </c>
      <c r="H66" s="114" t="e">
        <f aca="false">(F66/E66)*100</f>
        <v>#DIV/0!</v>
      </c>
      <c r="I66" s="152"/>
    </row>
    <row r="67" customFormat="false" ht="18" hidden="false" customHeight="true" outlineLevel="0" collapsed="false">
      <c r="A67" s="117" t="s">
        <v>328</v>
      </c>
      <c r="B67" s="107" t="n">
        <v>3335</v>
      </c>
      <c r="C67" s="119" t="s">
        <v>239</v>
      </c>
      <c r="D67" s="119" t="s">
        <v>239</v>
      </c>
      <c r="E67" s="119" t="s">
        <v>239</v>
      </c>
      <c r="F67" s="119" t="s">
        <v>239</v>
      </c>
      <c r="G67" s="119" t="e">
        <f aca="false">F67-E67</f>
        <v>#VALUE!</v>
      </c>
      <c r="H67" s="120" t="e">
        <f aca="false">(F67/E67)*100</f>
        <v>#VALUE!</v>
      </c>
      <c r="I67" s="153"/>
    </row>
    <row r="68" customFormat="false" ht="18" hidden="false" customHeight="true" outlineLevel="0" collapsed="false">
      <c r="A68" s="117" t="s">
        <v>329</v>
      </c>
      <c r="B68" s="107" t="n">
        <v>3340</v>
      </c>
      <c r="C68" s="118" t="n">
        <f aca="false">SUM(C69:C71)</f>
        <v>0</v>
      </c>
      <c r="D68" s="118" t="n">
        <f aca="false">SUM(D69:D71)</f>
        <v>0</v>
      </c>
      <c r="E68" s="118" t="n">
        <f aca="false">SUM(E69:E71)</f>
        <v>0</v>
      </c>
      <c r="F68" s="118" t="n">
        <f aca="false">SUM(F69:F71)</f>
        <v>0</v>
      </c>
      <c r="G68" s="119" t="n">
        <f aca="false">F68-E68</f>
        <v>0</v>
      </c>
      <c r="H68" s="120" t="e">
        <f aca="false">(F68/E68)*100</f>
        <v>#DIV/0!</v>
      </c>
      <c r="I68" s="153"/>
    </row>
    <row r="69" customFormat="false" ht="18" hidden="false" customHeight="true" outlineLevel="0" collapsed="false">
      <c r="A69" s="117" t="s">
        <v>287</v>
      </c>
      <c r="B69" s="107" t="n">
        <v>3341</v>
      </c>
      <c r="C69" s="119" t="s">
        <v>239</v>
      </c>
      <c r="D69" s="119" t="s">
        <v>239</v>
      </c>
      <c r="E69" s="119" t="s">
        <v>239</v>
      </c>
      <c r="F69" s="119" t="s">
        <v>239</v>
      </c>
      <c r="G69" s="119" t="e">
        <f aca="false">F69-E69</f>
        <v>#VALUE!</v>
      </c>
      <c r="H69" s="120" t="e">
        <f aca="false">(F69/E69)*100</f>
        <v>#VALUE!</v>
      </c>
      <c r="I69" s="153"/>
    </row>
    <row r="70" customFormat="false" ht="18" hidden="false" customHeight="true" outlineLevel="0" collapsed="false">
      <c r="A70" s="117" t="s">
        <v>288</v>
      </c>
      <c r="B70" s="107" t="n">
        <v>3342</v>
      </c>
      <c r="C70" s="119" t="s">
        <v>239</v>
      </c>
      <c r="D70" s="119" t="s">
        <v>239</v>
      </c>
      <c r="E70" s="119" t="s">
        <v>239</v>
      </c>
      <c r="F70" s="119" t="s">
        <v>239</v>
      </c>
      <c r="G70" s="119" t="e">
        <f aca="false">F70-E70</f>
        <v>#VALUE!</v>
      </c>
      <c r="H70" s="120" t="e">
        <f aca="false">(F70/E70)*100</f>
        <v>#VALUE!</v>
      </c>
      <c r="I70" s="153"/>
    </row>
    <row r="71" customFormat="false" ht="18" hidden="false" customHeight="true" outlineLevel="0" collapsed="false">
      <c r="A71" s="117" t="s">
        <v>289</v>
      </c>
      <c r="B71" s="107" t="n">
        <v>3343</v>
      </c>
      <c r="C71" s="119" t="s">
        <v>239</v>
      </c>
      <c r="D71" s="119" t="s">
        <v>239</v>
      </c>
      <c r="E71" s="119" t="s">
        <v>239</v>
      </c>
      <c r="F71" s="119" t="s">
        <v>239</v>
      </c>
      <c r="G71" s="119" t="e">
        <f aca="false">F71-E71</f>
        <v>#VALUE!</v>
      </c>
      <c r="H71" s="120" t="e">
        <f aca="false">(F71/E71)*100</f>
        <v>#VALUE!</v>
      </c>
      <c r="I71" s="153"/>
    </row>
    <row r="72" customFormat="false" ht="18" hidden="false" customHeight="true" outlineLevel="0" collapsed="false">
      <c r="A72" s="117" t="s">
        <v>330</v>
      </c>
      <c r="B72" s="107" t="n">
        <v>3350</v>
      </c>
      <c r="C72" s="119" t="s">
        <v>239</v>
      </c>
      <c r="D72" s="119" t="s">
        <v>239</v>
      </c>
      <c r="E72" s="119" t="s">
        <v>239</v>
      </c>
      <c r="F72" s="119" t="s">
        <v>239</v>
      </c>
      <c r="G72" s="119" t="e">
        <f aca="false">F72-E72</f>
        <v>#VALUE!</v>
      </c>
      <c r="H72" s="120" t="e">
        <f aca="false">(F72/E72)*100</f>
        <v>#VALUE!</v>
      </c>
      <c r="I72" s="153"/>
    </row>
    <row r="73" customFormat="false" ht="21.75" hidden="false" customHeight="true" outlineLevel="0" collapsed="false">
      <c r="A73" s="117" t="s">
        <v>331</v>
      </c>
      <c r="B73" s="107" t="n">
        <v>3360</v>
      </c>
      <c r="C73" s="119" t="s">
        <v>239</v>
      </c>
      <c r="D73" s="119" t="s">
        <v>239</v>
      </c>
      <c r="E73" s="119" t="s">
        <v>239</v>
      </c>
      <c r="F73" s="119" t="s">
        <v>239</v>
      </c>
      <c r="G73" s="119" t="e">
        <f aca="false">F73-E73</f>
        <v>#VALUE!</v>
      </c>
      <c r="H73" s="120" t="e">
        <f aca="false">(F73/E73)*100</f>
        <v>#VALUE!</v>
      </c>
      <c r="I73" s="153"/>
    </row>
    <row r="74" customFormat="false" ht="23.25" hidden="false" customHeight="true" outlineLevel="0" collapsed="false">
      <c r="A74" s="117" t="s">
        <v>332</v>
      </c>
      <c r="B74" s="107" t="n">
        <v>3370</v>
      </c>
      <c r="C74" s="119" t="s">
        <v>239</v>
      </c>
      <c r="D74" s="119" t="s">
        <v>239</v>
      </c>
      <c r="E74" s="119" t="s">
        <v>239</v>
      </c>
      <c r="F74" s="119" t="s">
        <v>239</v>
      </c>
      <c r="G74" s="119" t="e">
        <f aca="false">F74-E74</f>
        <v>#VALUE!</v>
      </c>
      <c r="H74" s="120" t="e">
        <f aca="false">(F74/E74)*100</f>
        <v>#VALUE!</v>
      </c>
      <c r="I74" s="153"/>
    </row>
    <row r="75" customFormat="false" ht="18" hidden="false" customHeight="true" outlineLevel="0" collapsed="false">
      <c r="A75" s="117" t="s">
        <v>301</v>
      </c>
      <c r="B75" s="107" t="n">
        <v>3380</v>
      </c>
      <c r="C75" s="119" t="n">
        <v>-4020</v>
      </c>
      <c r="D75" s="119" t="s">
        <v>239</v>
      </c>
      <c r="E75" s="119" t="s">
        <v>239</v>
      </c>
      <c r="F75" s="119" t="s">
        <v>239</v>
      </c>
      <c r="G75" s="119" t="e">
        <f aca="false">F75-E75</f>
        <v>#VALUE!</v>
      </c>
      <c r="H75" s="120" t="e">
        <f aca="false">(F75/E75)*100</f>
        <v>#VALUE!</v>
      </c>
      <c r="I75" s="153"/>
    </row>
    <row r="76" customFormat="false" ht="20.1" hidden="false" customHeight="true" outlineLevel="0" collapsed="false">
      <c r="A76" s="110" t="s">
        <v>333</v>
      </c>
      <c r="B76" s="112" t="n">
        <v>3395</v>
      </c>
      <c r="C76" s="125" t="n">
        <f aca="false">SUM(C59,C66)</f>
        <v>0</v>
      </c>
      <c r="D76" s="125" t="n">
        <f aca="false">SUM(D59,D66)</f>
        <v>0</v>
      </c>
      <c r="E76" s="125" t="n">
        <f aca="false">SUM(E59,E66)</f>
        <v>0</v>
      </c>
      <c r="F76" s="180" t="n">
        <f aca="false">SUM(F59,F66)</f>
        <v>0</v>
      </c>
      <c r="G76" s="113" t="n">
        <f aca="false">F76-E76</f>
        <v>0</v>
      </c>
      <c r="H76" s="114" t="e">
        <f aca="false">(F76/E76)*100</f>
        <v>#DIV/0!</v>
      </c>
      <c r="I76" s="152"/>
    </row>
    <row r="77" customFormat="false" ht="20.1" hidden="false" customHeight="true" outlineLevel="0" collapsed="false">
      <c r="A77" s="181" t="s">
        <v>334</v>
      </c>
      <c r="B77" s="112" t="n">
        <v>3400</v>
      </c>
      <c r="C77" s="125" t="n">
        <f aca="false">SUM(C38,C57,C76)</f>
        <v>-7021.50000000001</v>
      </c>
      <c r="D77" s="125" t="n">
        <f aca="false">SUM(D38,D57,D76)</f>
        <v>-8070.09999999999</v>
      </c>
      <c r="E77" s="125" t="n">
        <f aca="false">SUM(E38,E57,E76)</f>
        <v>-1702.6</v>
      </c>
      <c r="F77" s="125" t="n">
        <f aca="false">SUM(F38,F57,F76)</f>
        <v>-8070.09999999999</v>
      </c>
      <c r="G77" s="113" t="n">
        <f aca="false">F77-E77</f>
        <v>-6367.49999999999</v>
      </c>
      <c r="H77" s="114" t="n">
        <f aca="false">(F77/E77)*100</f>
        <v>473.986843650886</v>
      </c>
      <c r="I77" s="152"/>
    </row>
    <row r="78" customFormat="false" ht="20.1" hidden="false" customHeight="true" outlineLevel="0" collapsed="false">
      <c r="A78" s="117" t="s">
        <v>116</v>
      </c>
      <c r="B78" s="107" t="n">
        <v>3405</v>
      </c>
      <c r="C78" s="119" t="n">
        <v>8719.1</v>
      </c>
      <c r="D78" s="119" t="n">
        <v>7359.2</v>
      </c>
      <c r="E78" s="119" t="n">
        <v>1887.4</v>
      </c>
      <c r="F78" s="119" t="n">
        <v>7359.2</v>
      </c>
      <c r="G78" s="119" t="n">
        <f aca="false">F78-E78</f>
        <v>5471.8</v>
      </c>
      <c r="H78" s="120" t="n">
        <f aca="false">(F78/E78)*100</f>
        <v>389.912048320441</v>
      </c>
      <c r="I78" s="153"/>
    </row>
    <row r="79" customFormat="false" ht="20.1" hidden="false" customHeight="true" outlineLevel="0" collapsed="false">
      <c r="A79" s="182" t="s">
        <v>121</v>
      </c>
      <c r="B79" s="107" t="n">
        <v>3410</v>
      </c>
      <c r="C79" s="119"/>
      <c r="D79" s="119"/>
      <c r="E79" s="119"/>
      <c r="F79" s="119"/>
      <c r="G79" s="119" t="n">
        <f aca="false">F79-E79</f>
        <v>0</v>
      </c>
      <c r="H79" s="120" t="e">
        <f aca="false">(F79/E79)*100</f>
        <v>#DIV/0!</v>
      </c>
      <c r="I79" s="153"/>
    </row>
    <row r="80" customFormat="false" ht="20.1" hidden="false" customHeight="true" outlineLevel="0" collapsed="false">
      <c r="A80" s="117" t="s">
        <v>122</v>
      </c>
      <c r="B80" s="107" t="n">
        <v>3415</v>
      </c>
      <c r="C80" s="147" t="n">
        <f aca="false">SUM(C78,C77,C79)</f>
        <v>1697.59999999999</v>
      </c>
      <c r="D80" s="147" t="n">
        <f aca="false">SUM(D78,D77,D79)</f>
        <v>-710.899999999992</v>
      </c>
      <c r="E80" s="147" t="n">
        <f aca="false">SUM(E78,E77,E79)</f>
        <v>184.8</v>
      </c>
      <c r="F80" s="147" t="n">
        <f aca="false">SUM(F78,F77,F79)</f>
        <v>-710.899999999992</v>
      </c>
      <c r="G80" s="119" t="n">
        <f aca="false">F80-E80</f>
        <v>-895.699999999991</v>
      </c>
      <c r="H80" s="120" t="n">
        <f aca="false">(F80/E80)*100</f>
        <v>-384.686147186143</v>
      </c>
      <c r="I80" s="153"/>
    </row>
    <row r="82" customFormat="false" ht="18.75" hidden="false" customHeight="false" outlineLevel="0" collapsed="false"/>
    <row r="83" customFormat="false" ht="27.75" hidden="false" customHeight="true" outlineLevel="0" collapsed="false"/>
    <row r="1048576" customFormat="false" ht="18.75" hidden="false" customHeight="false" outlineLevel="0" collapsed="false"/>
  </sheetData>
  <mergeCells count="6">
    <mergeCell ref="A1:H1"/>
    <mergeCell ref="A3:A4"/>
    <mergeCell ref="B3:B4"/>
    <mergeCell ref="C3:D3"/>
    <mergeCell ref="E3:H3"/>
    <mergeCell ref="D39:H39"/>
  </mergeCells>
  <printOptions headings="false" gridLines="false" gridLinesSet="true" horizontalCentered="false" verticalCentered="false"/>
  <pageMargins left="0.39375" right="0.39375" top="0.7875" bottom="0.39375" header="0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Roman,Обычный"&amp;14 9&amp;R&amp;"Times New Roman,Обычный"&amp;14Продовження додатка 3
Таблиця 3</oddHeader>
    <oddFooter/>
  </headerFooter>
  <rowBreaks count="2" manualBreakCount="2">
    <brk id="35" man="true" max="16383" min="0"/>
    <brk id="80" man="true" max="16383" min="0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true"/>
  </sheetPr>
  <dimension ref="A1:H65536"/>
  <sheetViews>
    <sheetView windowProtection="true" showFormulas="false" showGridLines="true" showRowColHeaders="true" showZeros="false" rightToLeft="false" tabSelected="false" showOutlineSymbols="true" defaultGridColor="true" view="normal" topLeftCell="A1" colorId="64" zoomScale="75" zoomScaleNormal="75" zoomScalePageLayoutView="55" workbookViewId="0">
      <pane xSplit="2" ySplit="5" topLeftCell="C6" activePane="bottomRight" state="frozen"/>
      <selection pane="topLeft" activeCell="A1" activeCellId="0" sqref="A1"/>
      <selection pane="topRight" activeCell="C1" activeCellId="0" sqref="C1"/>
      <selection pane="bottomLeft" activeCell="A6" activeCellId="0" sqref="A6"/>
      <selection pane="bottomRight" activeCell="D6" activeCellId="0" sqref="D6"/>
    </sheetView>
  </sheetViews>
  <sheetFormatPr defaultRowHeight="18.75"/>
  <cols>
    <col collapsed="false" hidden="false" max="1" min="1" style="1" width="79.484693877551"/>
    <col collapsed="false" hidden="false" max="2" min="2" style="2" width="9.8469387755102"/>
    <col collapsed="false" hidden="false" max="3" min="3" style="2" width="19.8367346938776"/>
    <col collapsed="false" hidden="false" max="4" min="4" style="2" width="17.1275510204082"/>
    <col collapsed="false" hidden="false" max="5" min="5" style="2" width="18.1224489795918"/>
    <col collapsed="false" hidden="false" max="6" min="6" style="2" width="16.9795918367347"/>
    <col collapsed="false" hidden="false" max="7" min="7" style="2" width="25.6836734693878"/>
    <col collapsed="false" hidden="false" max="8" min="8" style="2" width="21.1224489795918"/>
    <col collapsed="false" hidden="false" max="9" min="9" style="1" width="9.55612244897959"/>
    <col collapsed="false" hidden="false" max="257" min="10" style="1" width="9.13265306122449"/>
    <col collapsed="false" hidden="false" max="1025" min="258" style="0" width="9.13265306122449"/>
  </cols>
  <sheetData>
    <row r="1" customFormat="false" ht="18.75" hidden="false" customHeight="false" outlineLevel="0" collapsed="false">
      <c r="A1" s="155" t="s">
        <v>335</v>
      </c>
      <c r="B1" s="155"/>
      <c r="C1" s="155"/>
      <c r="D1" s="155"/>
      <c r="E1" s="155"/>
      <c r="F1" s="155"/>
      <c r="G1" s="155"/>
      <c r="H1" s="155"/>
    </row>
    <row r="2" customFormat="false" ht="18.75" hidden="false" customHeight="false" outlineLevel="0" collapsed="false">
      <c r="A2" s="183"/>
      <c r="B2" s="183"/>
      <c r="C2" s="183"/>
      <c r="D2" s="183"/>
      <c r="E2" s="183"/>
      <c r="F2" s="183"/>
      <c r="G2" s="183"/>
      <c r="H2" s="183"/>
    </row>
    <row r="3" customFormat="false" ht="43.5" hidden="false" customHeight="true" outlineLevel="0" collapsed="false">
      <c r="A3" s="107" t="s">
        <v>32</v>
      </c>
      <c r="B3" s="108" t="s">
        <v>33</v>
      </c>
      <c r="C3" s="108" t="s">
        <v>34</v>
      </c>
      <c r="D3" s="108"/>
      <c r="E3" s="141" t="s">
        <v>35</v>
      </c>
      <c r="F3" s="141"/>
      <c r="G3" s="141"/>
      <c r="H3" s="141"/>
    </row>
    <row r="4" customFormat="false" ht="56.25" hidden="false" customHeight="true" outlineLevel="0" collapsed="false">
      <c r="A4" s="107"/>
      <c r="B4" s="108"/>
      <c r="C4" s="108" t="s">
        <v>36</v>
      </c>
      <c r="D4" s="108" t="s">
        <v>37</v>
      </c>
      <c r="E4" s="108" t="s">
        <v>38</v>
      </c>
      <c r="F4" s="108" t="s">
        <v>39</v>
      </c>
      <c r="G4" s="109" t="s">
        <v>40</v>
      </c>
      <c r="H4" s="109" t="s">
        <v>41</v>
      </c>
    </row>
    <row r="5" customFormat="false" ht="15.75" hidden="false" customHeight="true" outlineLevel="0" collapsed="false">
      <c r="A5" s="107" t="n">
        <v>1</v>
      </c>
      <c r="B5" s="108" t="n">
        <v>2</v>
      </c>
      <c r="C5" s="107" t="n">
        <v>3</v>
      </c>
      <c r="D5" s="108" t="n">
        <v>4</v>
      </c>
      <c r="E5" s="107" t="n">
        <v>5</v>
      </c>
      <c r="F5" s="108" t="n">
        <v>6</v>
      </c>
      <c r="G5" s="107" t="n">
        <v>7</v>
      </c>
      <c r="H5" s="108" t="n">
        <v>8</v>
      </c>
    </row>
    <row r="6" s="31" customFormat="true" ht="28.5" hidden="false" customHeight="false" outlineLevel="0" collapsed="false">
      <c r="A6" s="110" t="s">
        <v>336</v>
      </c>
      <c r="B6" s="184" t="n">
        <v>4000</v>
      </c>
      <c r="C6" s="125" t="n">
        <f aca="false">SUM(C7:C12)</f>
        <v>31824.5</v>
      </c>
      <c r="D6" s="125" t="n">
        <f aca="false">SUM(D7:D12)</f>
        <v>1576.8</v>
      </c>
      <c r="E6" s="125" t="n">
        <f aca="false">SUM(E7:E12)</f>
        <v>7761.1</v>
      </c>
      <c r="F6" s="125" t="n">
        <f aca="false">SUM(F7:F12)</f>
        <v>1576.8</v>
      </c>
      <c r="G6" s="113" t="n">
        <f aca="false">F6-E6</f>
        <v>-6184.3</v>
      </c>
      <c r="H6" s="114" t="n">
        <f aca="false">(F6/E6)*100</f>
        <v>20.3167076831892</v>
      </c>
    </row>
    <row r="7" customFormat="false" ht="20.1" hidden="false" customHeight="true" outlineLevel="0" collapsed="false">
      <c r="A7" s="117" t="s">
        <v>125</v>
      </c>
      <c r="B7" s="185" t="s">
        <v>126</v>
      </c>
      <c r="C7" s="119" t="n">
        <v>378.9</v>
      </c>
      <c r="D7" s="119" t="n">
        <v>0</v>
      </c>
      <c r="E7" s="119" t="n">
        <v>0</v>
      </c>
      <c r="F7" s="119" t="n">
        <v>0</v>
      </c>
      <c r="G7" s="119" t="n">
        <f aca="false">F7-E7</f>
        <v>0</v>
      </c>
      <c r="H7" s="120" t="e">
        <f aca="false">(F7/E7)*100</f>
        <v>#DIV/0!</v>
      </c>
    </row>
    <row r="8" customFormat="false" ht="20.1" hidden="false" customHeight="true" outlineLevel="0" collapsed="false">
      <c r="A8" s="117" t="s">
        <v>127</v>
      </c>
      <c r="B8" s="185" t="n">
        <v>4020</v>
      </c>
      <c r="C8" s="119" t="n">
        <v>1225</v>
      </c>
      <c r="D8" s="119" t="n">
        <v>1411.3</v>
      </c>
      <c r="E8" s="119" t="n">
        <v>7481.1</v>
      </c>
      <c r="F8" s="119" t="n">
        <v>1411.3</v>
      </c>
      <c r="G8" s="119" t="n">
        <f aca="false">F8-E8</f>
        <v>-6069.8</v>
      </c>
      <c r="H8" s="120" t="n">
        <f aca="false">(F8/E8)*100</f>
        <v>18.8648728128216</v>
      </c>
    </row>
    <row r="9" customFormat="false" ht="19.5" hidden="false" customHeight="true" outlineLevel="0" collapsed="false">
      <c r="A9" s="117" t="s">
        <v>128</v>
      </c>
      <c r="B9" s="185" t="n">
        <v>4030</v>
      </c>
      <c r="C9" s="119" t="n">
        <v>198.1</v>
      </c>
      <c r="D9" s="119" t="n">
        <v>116.5</v>
      </c>
      <c r="E9" s="119" t="n">
        <v>255</v>
      </c>
      <c r="F9" s="119" t="n">
        <v>116.5</v>
      </c>
      <c r="G9" s="119" t="n">
        <f aca="false">F9-E9</f>
        <v>-138.5</v>
      </c>
      <c r="H9" s="120" t="n">
        <f aca="false">(F9/E9)*100</f>
        <v>45.6862745098039</v>
      </c>
    </row>
    <row r="10" customFormat="false" ht="20.1" hidden="false" customHeight="true" outlineLevel="0" collapsed="false">
      <c r="A10" s="117" t="s">
        <v>129</v>
      </c>
      <c r="B10" s="185" t="n">
        <v>4040</v>
      </c>
      <c r="C10" s="119" t="n">
        <v>0</v>
      </c>
      <c r="D10" s="119" t="n">
        <v>0</v>
      </c>
      <c r="E10" s="119" t="n">
        <v>0</v>
      </c>
      <c r="F10" s="119" t="n">
        <v>0</v>
      </c>
      <c r="G10" s="119" t="n">
        <f aca="false">F10-E10</f>
        <v>0</v>
      </c>
      <c r="H10" s="120" t="e">
        <f aca="false">(F10/E10)*100</f>
        <v>#DIV/0!</v>
      </c>
    </row>
    <row r="11" customFormat="false" ht="18.75" hidden="false" customHeight="false" outlineLevel="0" collapsed="false">
      <c r="A11" s="117" t="s">
        <v>130</v>
      </c>
      <c r="B11" s="185" t="n">
        <v>4050</v>
      </c>
      <c r="C11" s="119" t="n">
        <v>18.5</v>
      </c>
      <c r="D11" s="119" t="n">
        <v>49</v>
      </c>
      <c r="E11" s="119" t="n">
        <v>5</v>
      </c>
      <c r="F11" s="119" t="n">
        <v>49</v>
      </c>
      <c r="G11" s="119" t="n">
        <f aca="false">F11-E11</f>
        <v>44</v>
      </c>
      <c r="H11" s="120" t="n">
        <f aca="false">(F11/E11)*100</f>
        <v>980</v>
      </c>
    </row>
    <row r="12" customFormat="false" ht="18.75" hidden="false" customHeight="false" outlineLevel="0" collapsed="false">
      <c r="A12" s="117" t="s">
        <v>131</v>
      </c>
      <c r="B12" s="185" t="n">
        <v>4060</v>
      </c>
      <c r="C12" s="119" t="n">
        <v>30004</v>
      </c>
      <c r="D12" s="119" t="n">
        <v>0</v>
      </c>
      <c r="E12" s="119" t="n">
        <v>20</v>
      </c>
      <c r="F12" s="119" t="n">
        <v>0</v>
      </c>
      <c r="G12" s="119" t="n">
        <f aca="false">F12-E12</f>
        <v>-20</v>
      </c>
      <c r="H12" s="120" t="n">
        <f aca="false">(F12/E12)*100</f>
        <v>0</v>
      </c>
    </row>
    <row r="15" customFormat="false" ht="19.5" hidden="false" customHeight="true" outlineLevel="0" collapsed="false"/>
    <row r="16" customFormat="false" ht="27.75" hidden="false" customHeight="true" outlineLevel="0" collapsed="false"/>
    <row r="1048576" customFormat="false" ht="18.75" hidden="false" customHeight="false" outlineLevel="0" collapsed="false"/>
  </sheetData>
  <mergeCells count="6">
    <mergeCell ref="A1:H1"/>
    <mergeCell ref="A2:H2"/>
    <mergeCell ref="A3:A4"/>
    <mergeCell ref="B3:B4"/>
    <mergeCell ref="C3:D3"/>
    <mergeCell ref="E3:H3"/>
  </mergeCells>
  <printOptions headings="false" gridLines="false" gridLinesSet="true" horizontalCentered="false" verticalCentered="false"/>
  <pageMargins left="0.39375" right="0.39375" top="0.7875" bottom="0.39375" header="0" footer="0.511805555555555"/>
  <pageSetup paperSize="9" scale="100" firstPageNumber="9" fitToWidth="1" fitToHeight="0" pageOrder="downThenOver" orientation="landscape" blackAndWhite="false" draft="false" cellComments="none" useFirstPageNumber="true" horizontalDpi="300" verticalDpi="300" copies="1"/>
  <headerFooter differentFirst="false" differentOddEven="false">
    <oddHeader>&amp;C&amp;"Times New Roman,Обычный"&amp;14 11&amp;R&amp;"Times New Roman,Обычный"&amp;14Продовження додатка 3
Таблиця 4  </oddHeader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true"/>
  </sheetPr>
  <dimension ref="A1:H28"/>
  <sheetViews>
    <sheetView windowProtection="true" showFormulas="false" showGridLines="true" showRowColHeaders="true" showZeros="false" rightToLeft="false" tabSelected="false" showOutlineSymbols="true" defaultGridColor="true" view="normal" topLeftCell="A1" colorId="64" zoomScale="75" zoomScaleNormal="75" zoomScalePageLayoutView="52" workbookViewId="0">
      <pane xSplit="1" ySplit="5" topLeftCell="H18" activePane="bottomRight" state="frozen"/>
      <selection pane="topLeft" activeCell="A1" activeCellId="0" sqref="A1"/>
      <selection pane="topRight" activeCell="H1" activeCellId="0" sqref="H1"/>
      <selection pane="bottomLeft" activeCell="A18" activeCellId="0" sqref="A18"/>
      <selection pane="bottomRight" activeCell="H44" activeCellId="0" sqref="H44"/>
    </sheetView>
  </sheetViews>
  <sheetFormatPr defaultRowHeight="12.75"/>
  <cols>
    <col collapsed="false" hidden="false" max="1" min="1" style="186" width="94.8979591836735"/>
    <col collapsed="false" hidden="false" max="2" min="2" style="186" width="19.4030612244898"/>
    <col collapsed="false" hidden="false" max="7" min="3" style="186" width="25.9744897959184"/>
    <col collapsed="false" hidden="false" max="8" min="8" style="186" width="81.4795918367347"/>
    <col collapsed="false" hidden="false" max="9" min="9" style="186" width="9.55612244897959"/>
    <col collapsed="false" hidden="false" max="10" min="10" style="186" width="9.13265306122449"/>
    <col collapsed="false" hidden="false" max="11" min="11" style="186" width="27.1173469387755"/>
    <col collapsed="false" hidden="false" max="257" min="12" style="186" width="9.13265306122449"/>
    <col collapsed="false" hidden="false" max="1025" min="258" style="0" width="9.13265306122449"/>
  </cols>
  <sheetData>
    <row r="1" customFormat="false" ht="19.5" hidden="false" customHeight="true" outlineLevel="0" collapsed="false">
      <c r="A1" s="187" t="s">
        <v>141</v>
      </c>
      <c r="B1" s="187"/>
      <c r="C1" s="187"/>
      <c r="D1" s="187"/>
      <c r="E1" s="187"/>
      <c r="F1" s="187"/>
      <c r="G1" s="187"/>
      <c r="H1" s="187"/>
    </row>
    <row r="2" customFormat="false" ht="16.5" hidden="false" customHeight="true" outlineLevel="0" collapsed="false">
      <c r="A2" s="188"/>
      <c r="B2" s="188"/>
      <c r="C2" s="188"/>
      <c r="D2" s="188"/>
      <c r="E2" s="188"/>
      <c r="F2" s="188"/>
      <c r="G2" s="188"/>
      <c r="H2" s="188"/>
    </row>
    <row r="3" customFormat="false" ht="49.5" hidden="false" customHeight="true" outlineLevel="0" collapsed="false">
      <c r="A3" s="189" t="s">
        <v>32</v>
      </c>
      <c r="B3" s="189" t="s">
        <v>277</v>
      </c>
      <c r="C3" s="189" t="s">
        <v>337</v>
      </c>
      <c r="D3" s="108" t="s">
        <v>34</v>
      </c>
      <c r="E3" s="108"/>
      <c r="F3" s="108" t="s">
        <v>35</v>
      </c>
      <c r="G3" s="108"/>
      <c r="H3" s="189" t="s">
        <v>338</v>
      </c>
    </row>
    <row r="4" customFormat="false" ht="63" hidden="false" customHeight="true" outlineLevel="0" collapsed="false">
      <c r="A4" s="189"/>
      <c r="B4" s="189"/>
      <c r="C4" s="189"/>
      <c r="D4" s="108" t="s">
        <v>36</v>
      </c>
      <c r="E4" s="108" t="s">
        <v>37</v>
      </c>
      <c r="F4" s="108" t="s">
        <v>36</v>
      </c>
      <c r="G4" s="108" t="s">
        <v>37</v>
      </c>
      <c r="H4" s="189"/>
    </row>
    <row r="5" s="191" customFormat="true" ht="18.75" hidden="false" customHeight="false" outlineLevel="0" collapsed="false">
      <c r="A5" s="190" t="n">
        <v>1</v>
      </c>
      <c r="B5" s="190" t="n">
        <v>2</v>
      </c>
      <c r="C5" s="190" t="n">
        <v>3</v>
      </c>
      <c r="D5" s="190" t="n">
        <v>4</v>
      </c>
      <c r="E5" s="190" t="n">
        <v>5</v>
      </c>
      <c r="F5" s="190" t="n">
        <v>6</v>
      </c>
      <c r="G5" s="190" t="n">
        <v>7</v>
      </c>
      <c r="H5" s="190" t="n">
        <v>8</v>
      </c>
    </row>
    <row r="6" s="191" customFormat="true" ht="24.95" hidden="false" customHeight="true" outlineLevel="0" collapsed="false">
      <c r="A6" s="192" t="s">
        <v>339</v>
      </c>
      <c r="B6" s="192"/>
      <c r="C6" s="190"/>
      <c r="D6" s="190"/>
      <c r="E6" s="190"/>
      <c r="F6" s="190"/>
      <c r="G6" s="190"/>
      <c r="H6" s="190"/>
    </row>
    <row r="7" customFormat="false" ht="45" hidden="false" customHeight="false" outlineLevel="0" collapsed="false">
      <c r="A7" s="117" t="s">
        <v>340</v>
      </c>
      <c r="B7" s="108" t="n">
        <v>5000</v>
      </c>
      <c r="C7" s="189" t="s">
        <v>341</v>
      </c>
      <c r="D7" s="193" t="n">
        <f aca="false">('I. Фін результат'!C17/'I. Фін результат'!C7)*100</f>
        <v>-39.8635399511704</v>
      </c>
      <c r="E7" s="193" t="n">
        <f aca="false">('I. Фін результат'!D17/'I. Фін результат'!D7)*100</f>
        <v>-60.6666843112314</v>
      </c>
      <c r="F7" s="193" t="n">
        <f aca="false">('I. Фін результат'!E17/'I. Фін результат'!E7)*100</f>
        <v>-39.6502616499613</v>
      </c>
      <c r="G7" s="193" t="n">
        <f aca="false">('I. Фін результат'!F17/'I. Фін результат'!F7)*100</f>
        <v>-60.6666843112314</v>
      </c>
      <c r="H7" s="194"/>
    </row>
    <row r="8" customFormat="false" ht="45" hidden="false" customHeight="false" outlineLevel="0" collapsed="false">
      <c r="A8" s="117" t="s">
        <v>342</v>
      </c>
      <c r="B8" s="108" t="n">
        <v>5010</v>
      </c>
      <c r="C8" s="189" t="s">
        <v>341</v>
      </c>
      <c r="D8" s="193" t="n">
        <f aca="false">('I. Фін результат'!C89/'I. Фін результат'!C7)*100</f>
        <v>-9.59770078114488</v>
      </c>
      <c r="E8" s="193" t="n">
        <f aca="false">('I. Фін результат'!D89/'I. Фін результат'!D7)*100</f>
        <v>-3.57426986531488</v>
      </c>
      <c r="F8" s="193" t="n">
        <f aca="false">('I. Фін результат'!E89/'I. Фін результат'!E7)*100</f>
        <v>5.73985701820026</v>
      </c>
      <c r="G8" s="193" t="n">
        <f aca="false">('I. Фін результат'!F89/'I. Фін результат'!F7)*100</f>
        <v>-3.57426986531488</v>
      </c>
      <c r="H8" s="194"/>
    </row>
    <row r="9" customFormat="false" ht="42.75" hidden="false" customHeight="true" outlineLevel="0" collapsed="false">
      <c r="A9" s="195" t="s">
        <v>343</v>
      </c>
      <c r="B9" s="108" t="n">
        <v>5020</v>
      </c>
      <c r="C9" s="189" t="s">
        <v>341</v>
      </c>
      <c r="D9" s="193" t="n">
        <f aca="false">('Осн. фін. пок.'!C63/'Осн. фін. пок.'!C140)*100</f>
        <v>-0.26513051239341</v>
      </c>
      <c r="E9" s="193" t="n">
        <f aca="false">('Осн. фін. пок.'!D63/'Осн. фін. пок.'!D140)*100</f>
        <v>-2.20506020105027</v>
      </c>
      <c r="F9" s="193" t="n">
        <f aca="false">('I. Фін результат'!E90/'I. Фін результат'!E8)*100</f>
        <v>-0</v>
      </c>
      <c r="G9" s="193" t="n">
        <f aca="false">('I. Фін результат'!F90/'I. Фін результат'!F8)*100</f>
        <v>-0</v>
      </c>
      <c r="H9" s="194" t="s">
        <v>344</v>
      </c>
    </row>
    <row r="10" customFormat="false" ht="42.75" hidden="false" customHeight="true" outlineLevel="0" collapsed="false">
      <c r="A10" s="195" t="s">
        <v>345</v>
      </c>
      <c r="B10" s="108" t="n">
        <v>5030</v>
      </c>
      <c r="C10" s="189" t="s">
        <v>341</v>
      </c>
      <c r="D10" s="193" t="n">
        <f aca="false">('Осн. фін. пок.'!C63/'Осн. фін. пок.'!C146)*100</f>
        <v>-0.267563977974883</v>
      </c>
      <c r="E10" s="193" t="n">
        <f aca="false">('Осн. фін. пок.'!D63/'Осн. фін. пок.'!D146)*100</f>
        <v>-2.47272714893385</v>
      </c>
      <c r="F10" s="193"/>
      <c r="G10" s="193"/>
      <c r="H10" s="194"/>
    </row>
    <row r="11" customFormat="false" ht="45" hidden="false" customHeight="false" outlineLevel="0" collapsed="false">
      <c r="A11" s="195" t="s">
        <v>346</v>
      </c>
      <c r="B11" s="108" t="n">
        <v>5040</v>
      </c>
      <c r="C11" s="189" t="s">
        <v>341</v>
      </c>
      <c r="D11" s="193" t="n">
        <f aca="false">('Осн. фін. пок.'!C63/'Осн. фін. пок.'!C31)*100</f>
        <v>-23.8021697756532</v>
      </c>
      <c r="E11" s="193" t="n">
        <f aca="false">('Осн. фін. пок.'!D63/'Осн. фін. пок.'!D31)*100</f>
        <v>-18.0933594680475</v>
      </c>
      <c r="F11" s="193" t="n">
        <f aca="false">('Осн. фін. пок.'!E63/'Осн. фін. пок.'!E31)*100</f>
        <v>-0.201448461042525</v>
      </c>
      <c r="G11" s="193" t="n">
        <f aca="false">('Осн. фін. пок.'!F63/'Осн. фін. пок.'!F31)*100</f>
        <v>-18.0933594680475</v>
      </c>
      <c r="H11" s="194" t="s">
        <v>347</v>
      </c>
    </row>
    <row r="12" customFormat="false" ht="24.95" hidden="false" customHeight="true" outlineLevel="0" collapsed="false">
      <c r="A12" s="192" t="s">
        <v>348</v>
      </c>
      <c r="B12" s="108"/>
      <c r="C12" s="196"/>
      <c r="D12" s="197"/>
      <c r="E12" s="197"/>
      <c r="F12" s="197"/>
      <c r="G12" s="197"/>
      <c r="H12" s="194"/>
    </row>
    <row r="13" customFormat="false" ht="30" hidden="false" customHeight="false" outlineLevel="0" collapsed="false">
      <c r="A13" s="194" t="s">
        <v>349</v>
      </c>
      <c r="B13" s="108" t="n">
        <v>5100</v>
      </c>
      <c r="C13" s="189"/>
      <c r="D13" s="193" t="n">
        <f aca="false">('Осн. фін. пок.'!C141+'Осн. фін. пок.'!C142)/'Осн. фін. пок.'!C48</f>
        <v>-8.47983642129861</v>
      </c>
      <c r="E13" s="193" t="n">
        <f aca="false">('Осн. фін. пок.'!D141+'Осн. фін. пок.'!D142)/'Осн. фін. пок.'!D48</f>
        <v>-24.8314748671488</v>
      </c>
      <c r="F13" s="193"/>
      <c r="G13" s="193"/>
      <c r="H13" s="194"/>
    </row>
    <row r="14" s="191" customFormat="true" ht="45" hidden="false" customHeight="false" outlineLevel="0" collapsed="false">
      <c r="A14" s="194" t="s">
        <v>350</v>
      </c>
      <c r="B14" s="108" t="n">
        <v>5110</v>
      </c>
      <c r="C14" s="189" t="s">
        <v>351</v>
      </c>
      <c r="D14" s="193" t="n">
        <f aca="false">'Осн. фін. пок.'!C146/('Осн. фін. пок.'!C141+'Осн. фін. пок.'!C142)</f>
        <v>109.303538985133</v>
      </c>
      <c r="E14" s="193" t="n">
        <f aca="false">'Осн. фін. пок.'!D146/('Осн. фін. пок.'!D141+'Осн. фін. пок.'!D142)</f>
        <v>8.24428809239389</v>
      </c>
      <c r="F14" s="193"/>
      <c r="G14" s="193"/>
      <c r="H14" s="194" t="s">
        <v>352</v>
      </c>
    </row>
    <row r="15" s="191" customFormat="true" ht="30" hidden="false" customHeight="false" outlineLevel="0" collapsed="false">
      <c r="A15" s="194" t="s">
        <v>353</v>
      </c>
      <c r="B15" s="108" t="n">
        <v>5120</v>
      </c>
      <c r="C15" s="189" t="s">
        <v>351</v>
      </c>
      <c r="D15" s="193" t="n">
        <f aca="false">'Осн. фін. пок.'!C138/'Осн. фін. пок.'!C142</f>
        <v>1.64146646540453</v>
      </c>
      <c r="E15" s="193" t="n">
        <f aca="false">'Осн. фін. пок.'!D138/'Осн. фін. пок.'!D142</f>
        <v>1.71150058402884</v>
      </c>
      <c r="F15" s="193"/>
      <c r="G15" s="193"/>
      <c r="H15" s="194" t="s">
        <v>354</v>
      </c>
    </row>
    <row r="16" customFormat="false" ht="24.95" hidden="false" customHeight="true" outlineLevel="0" collapsed="false">
      <c r="A16" s="192" t="s">
        <v>355</v>
      </c>
      <c r="B16" s="108"/>
      <c r="C16" s="189"/>
      <c r="D16" s="197"/>
      <c r="E16" s="197"/>
      <c r="F16" s="197"/>
      <c r="G16" s="197"/>
      <c r="H16" s="194"/>
    </row>
    <row r="17" customFormat="false" ht="42.75" hidden="false" customHeight="true" outlineLevel="0" collapsed="false">
      <c r="A17" s="194" t="s">
        <v>356</v>
      </c>
      <c r="B17" s="108" t="n">
        <v>5200</v>
      </c>
      <c r="C17" s="189"/>
      <c r="D17" s="193" t="n">
        <f aca="false">'Осн. фін. пок.'!C115/'Осн. фін. пок.'!C75</f>
        <v>6.17987455579937</v>
      </c>
      <c r="E17" s="193" t="n">
        <f aca="false">'Осн. фін. пок.'!D115/'Осн. фін. пок.'!D75</f>
        <v>0.164371566471036</v>
      </c>
      <c r="F17" s="193" t="n">
        <f aca="false">'Осн. фін. пок.'!E115/'Осн. фін. пок.'!E75</f>
        <v>1.30058316854912</v>
      </c>
      <c r="G17" s="193" t="n">
        <f aca="false">'Осн. фін. пок.'!F115/'Осн. фін. пок.'!F75</f>
        <v>0.164371566471036</v>
      </c>
      <c r="H17" s="194"/>
    </row>
    <row r="18" customFormat="false" ht="60" hidden="false" customHeight="false" outlineLevel="0" collapsed="false">
      <c r="A18" s="194" t="s">
        <v>357</v>
      </c>
      <c r="B18" s="108" t="n">
        <v>5210</v>
      </c>
      <c r="C18" s="189"/>
      <c r="D18" s="193" t="n">
        <f aca="false">'Осн. фін. пок.'!C115/'Осн. фін. пок.'!C31</f>
        <v>0.509834799715481</v>
      </c>
      <c r="E18" s="193" t="n">
        <f aca="false">'Осн. фін. пок.'!D115/'Осн. фін. пок.'!D31</f>
        <v>0.0245487791777529</v>
      </c>
      <c r="F18" s="193" t="n">
        <f aca="false">'Осн. фін. пок.'!E115/'Осн. фін. пок.'!E31</f>
        <v>0.100479540552507</v>
      </c>
      <c r="G18" s="193" t="n">
        <f aca="false">'Осн. фін. пок.'!F115/'Осн. фін. пок.'!F31</f>
        <v>0.0245487791777529</v>
      </c>
      <c r="H18" s="194"/>
    </row>
    <row r="19" customFormat="false" ht="30" hidden="false" customHeight="false" outlineLevel="0" collapsed="false">
      <c r="A19" s="194" t="s">
        <v>358</v>
      </c>
      <c r="B19" s="108" t="n">
        <v>5220</v>
      </c>
      <c r="C19" s="189" t="s">
        <v>359</v>
      </c>
      <c r="D19" s="193" t="n">
        <f aca="false">'Осн. фін. пок.'!C137/'Осн. фін. пок.'!C136</f>
        <v>0.534399638688936</v>
      </c>
      <c r="E19" s="193" t="n">
        <f aca="false">'Осн. фін. пок.'!D137/'Осн. фін. пок.'!D136</f>
        <v>0.348061452101608</v>
      </c>
      <c r="F19" s="193"/>
      <c r="G19" s="193"/>
      <c r="H19" s="194" t="s">
        <v>360</v>
      </c>
    </row>
    <row r="20" customFormat="false" ht="24.95" hidden="false" customHeight="true" outlineLevel="0" collapsed="false">
      <c r="A20" s="192" t="s">
        <v>361</v>
      </c>
      <c r="B20" s="108"/>
      <c r="C20" s="189"/>
      <c r="D20" s="197"/>
      <c r="E20" s="197"/>
      <c r="F20" s="197"/>
      <c r="G20" s="197"/>
      <c r="H20" s="194"/>
    </row>
    <row r="21" customFormat="false" ht="45" hidden="false" customHeight="false" outlineLevel="0" collapsed="false">
      <c r="A21" s="195" t="s">
        <v>362</v>
      </c>
      <c r="B21" s="108" t="n">
        <v>5300</v>
      </c>
      <c r="C21" s="189"/>
      <c r="D21" s="197"/>
      <c r="E21" s="197"/>
      <c r="F21" s="197"/>
      <c r="G21" s="197"/>
      <c r="H21" s="198"/>
    </row>
    <row r="26" customFormat="false" ht="20.25" hidden="false" customHeight="false" outlineLevel="0" collapsed="false"/>
    <row r="27" customFormat="false" ht="27.75" hidden="false" customHeight="true" outlineLevel="0" collapsed="false"/>
    <row r="28" customFormat="false" ht="18.75" hidden="false" customHeight="true" outlineLevel="0" collapsed="false"/>
  </sheetData>
  <mergeCells count="7">
    <mergeCell ref="A1:H1"/>
    <mergeCell ref="A3:A4"/>
    <mergeCell ref="B3:B4"/>
    <mergeCell ref="C3:C4"/>
    <mergeCell ref="D3:E3"/>
    <mergeCell ref="F3:G3"/>
    <mergeCell ref="H3:H4"/>
  </mergeCells>
  <printOptions headings="false" gridLines="false" gridLinesSet="true" horizontalCentered="false" verticalCentered="false"/>
  <pageMargins left="0.39375" right="0.39375" top="0.7875" bottom="0.39375" header="0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Roman,Обычный"&amp;18 &amp;14 12&amp;R&amp;"Times New Roman,Обычный"&amp;14Продовження додатка 3
Таблиця  5</oddHeader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true"/>
  </sheetPr>
  <dimension ref="A1:O117"/>
  <sheetViews>
    <sheetView windowProtection="false" showFormulas="false" showGridLines="true" showRowColHeaders="true" showZeros="false" rightToLeft="false" tabSelected="false" showOutlineSymbols="true" defaultGridColor="true" view="normal" topLeftCell="A91" colorId="64" zoomScale="70" zoomScaleNormal="70" zoomScalePageLayoutView="100" workbookViewId="0">
      <selection pane="topLeft" activeCell="F15" activeCellId="0" sqref="F15"/>
    </sheetView>
  </sheetViews>
  <sheetFormatPr defaultRowHeight="18.75"/>
  <cols>
    <col collapsed="false" hidden="false" max="1" min="1" style="124" width="49.515306122449"/>
    <col collapsed="false" hidden="false" max="2" min="2" style="199" width="25.5408163265306"/>
    <col collapsed="false" hidden="false" max="3" min="3" style="124" width="9.55612244897959"/>
    <col collapsed="false" hidden="false" max="4" min="4" style="124" width="18.1224489795918"/>
    <col collapsed="false" hidden="false" max="5" min="5" style="124" width="13.984693877551"/>
    <col collapsed="false" hidden="false" max="6" min="6" style="124" width="16.1275510204082"/>
    <col collapsed="false" hidden="false" max="7" min="7" style="124" width="14.5510204081633"/>
    <col collapsed="false" hidden="false" max="8" min="8" style="124" width="15.1275510204082"/>
    <col collapsed="false" hidden="false" max="9" min="9" style="124" width="13.4081632653061"/>
    <col collapsed="false" hidden="false" max="10" min="10" style="124" width="13.8418367346939"/>
    <col collapsed="false" hidden="false" max="11" min="11" style="124" width="15.2704081632653"/>
    <col collapsed="false" hidden="false" max="12" min="12" style="124" width="14.1275510204082"/>
    <col collapsed="false" hidden="false" max="13" min="13" style="124" width="12.8418367346939"/>
    <col collapsed="false" hidden="false" max="14" min="14" style="124" width="13.4081632653061"/>
    <col collapsed="false" hidden="false" max="15" min="15" style="124" width="14.8418367346939"/>
    <col collapsed="false" hidden="false" max="257" min="16" style="124" width="9.13265306122449"/>
    <col collapsed="false" hidden="false" max="1025" min="258" style="0" width="9.13265306122449"/>
  </cols>
  <sheetData>
    <row r="1" customFormat="false" ht="18.75" hidden="false" customHeight="false" outlineLevel="0" collapsed="false">
      <c r="A1" s="155" t="s">
        <v>363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customFormat="false" ht="18.75" hidden="false" customHeight="false" outlineLevel="0" collapsed="false">
      <c r="A2" s="155" t="s">
        <v>364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3" customFormat="false" ht="18.75" hidden="false" customHeight="false" outlineLevel="0" collapsed="false">
      <c r="A3" s="200" t="s">
        <v>365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</row>
    <row r="4" customFormat="false" ht="18.75" hidden="false" customHeight="false" outlineLevel="0" collapsed="false">
      <c r="A4" s="200" t="s">
        <v>366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</row>
    <row r="5" customFormat="false" ht="21" hidden="false" customHeight="true" outlineLevel="0" collapsed="false">
      <c r="A5" s="201" t="s">
        <v>367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</row>
    <row r="6" customFormat="false" ht="9" hidden="false" customHeight="true" outlineLevel="0" collapsed="false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</row>
    <row r="7" customFormat="false" ht="18.75" hidden="false" customHeight="false" outlineLevel="0" collapsed="false">
      <c r="A7" s="183" t="s">
        <v>368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</row>
    <row r="8" customFormat="false" ht="7.5" hidden="false" customHeight="true" outlineLevel="0" collapsed="false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</row>
    <row r="9" s="1" customFormat="true" ht="83.25" hidden="false" customHeight="true" outlineLevel="0" collapsed="false">
      <c r="A9" s="108" t="s">
        <v>32</v>
      </c>
      <c r="B9" s="108"/>
      <c r="C9" s="203" t="s">
        <v>369</v>
      </c>
      <c r="D9" s="203"/>
      <c r="E9" s="203"/>
      <c r="F9" s="108" t="s">
        <v>370</v>
      </c>
      <c r="G9" s="108"/>
      <c r="H9" s="108"/>
      <c r="I9" s="108" t="s">
        <v>371</v>
      </c>
      <c r="J9" s="108"/>
      <c r="K9" s="108"/>
      <c r="L9" s="108" t="s">
        <v>372</v>
      </c>
      <c r="M9" s="108"/>
      <c r="N9" s="108" t="s">
        <v>373</v>
      </c>
      <c r="O9" s="108"/>
    </row>
    <row r="10" s="1" customFormat="true" ht="17.25" hidden="false" customHeight="true" outlineLevel="0" collapsed="false">
      <c r="A10" s="108" t="n">
        <v>1</v>
      </c>
      <c r="B10" s="108"/>
      <c r="C10" s="203" t="n">
        <v>2</v>
      </c>
      <c r="D10" s="203"/>
      <c r="E10" s="203"/>
      <c r="F10" s="108" t="n">
        <v>3</v>
      </c>
      <c r="G10" s="108"/>
      <c r="H10" s="108"/>
      <c r="I10" s="108" t="n">
        <v>4</v>
      </c>
      <c r="J10" s="108"/>
      <c r="K10" s="108"/>
      <c r="L10" s="108" t="n">
        <v>5</v>
      </c>
      <c r="M10" s="108"/>
      <c r="N10" s="108" t="n">
        <v>6</v>
      </c>
      <c r="O10" s="108"/>
    </row>
    <row r="11" s="1" customFormat="true" ht="74.25" hidden="false" customHeight="true" outlineLevel="0" collapsed="false">
      <c r="A11" s="110" t="s">
        <v>374</v>
      </c>
      <c r="B11" s="110"/>
      <c r="C11" s="204" t="n">
        <f aca="false">SUM(C12:C16)</f>
        <v>1683</v>
      </c>
      <c r="D11" s="204"/>
      <c r="E11" s="204"/>
      <c r="F11" s="204" t="n">
        <f aca="false">SUM(F12:F16)</f>
        <v>1967</v>
      </c>
      <c r="G11" s="204"/>
      <c r="H11" s="204"/>
      <c r="I11" s="205" t="n">
        <f aca="false">SUM(I12:I16)</f>
        <v>1769</v>
      </c>
      <c r="J11" s="205"/>
      <c r="K11" s="205"/>
      <c r="L11" s="206" t="n">
        <f aca="false">I11-F11</f>
        <v>-198</v>
      </c>
      <c r="M11" s="206"/>
      <c r="N11" s="207" t="n">
        <f aca="false">(I11/F11)*100</f>
        <v>89.9339095068632</v>
      </c>
      <c r="O11" s="207"/>
    </row>
    <row r="12" s="1" customFormat="true" ht="20.25" hidden="false" customHeight="true" outlineLevel="0" collapsed="false">
      <c r="A12" s="117" t="s">
        <v>179</v>
      </c>
      <c r="B12" s="117"/>
      <c r="C12" s="206"/>
      <c r="D12" s="206"/>
      <c r="E12" s="206"/>
      <c r="F12" s="208"/>
      <c r="G12" s="208"/>
      <c r="H12" s="208"/>
      <c r="I12" s="209"/>
      <c r="J12" s="209"/>
      <c r="K12" s="209"/>
      <c r="L12" s="210" t="n">
        <f aca="false">I12-F12</f>
        <v>0</v>
      </c>
      <c r="M12" s="210"/>
      <c r="N12" s="211" t="e">
        <f aca="false">(I12/F12)*100</f>
        <v>#DIV/0!</v>
      </c>
      <c r="O12" s="211"/>
    </row>
    <row r="13" s="1" customFormat="true" ht="18.75" hidden="false" customHeight="true" outlineLevel="0" collapsed="false">
      <c r="A13" s="117" t="s">
        <v>181</v>
      </c>
      <c r="B13" s="117"/>
      <c r="C13" s="212"/>
      <c r="D13" s="212"/>
      <c r="E13" s="212"/>
      <c r="F13" s="213"/>
      <c r="G13" s="213"/>
      <c r="H13" s="213"/>
      <c r="I13" s="214"/>
      <c r="J13" s="214"/>
      <c r="K13" s="214"/>
      <c r="L13" s="210" t="n">
        <f aca="false">I13-F13</f>
        <v>0</v>
      </c>
      <c r="M13" s="210"/>
      <c r="N13" s="211" t="e">
        <f aca="false">(I13/F13)*100</f>
        <v>#DIV/0!</v>
      </c>
      <c r="O13" s="211"/>
    </row>
    <row r="14" s="1" customFormat="true" ht="18.75" hidden="false" customHeight="true" outlineLevel="0" collapsed="false">
      <c r="A14" s="117" t="s">
        <v>183</v>
      </c>
      <c r="B14" s="117"/>
      <c r="C14" s="212" t="n">
        <v>14</v>
      </c>
      <c r="D14" s="212"/>
      <c r="E14" s="212"/>
      <c r="F14" s="213" t="n">
        <v>14</v>
      </c>
      <c r="G14" s="213"/>
      <c r="H14" s="213"/>
      <c r="I14" s="214" t="n">
        <v>14</v>
      </c>
      <c r="J14" s="214"/>
      <c r="K14" s="214"/>
      <c r="L14" s="210" t="n">
        <f aca="false">I14-F14</f>
        <v>0</v>
      </c>
      <c r="M14" s="210"/>
      <c r="N14" s="211" t="n">
        <f aca="false">(I14/F14)*100</f>
        <v>100</v>
      </c>
      <c r="O14" s="211"/>
    </row>
    <row r="15" s="1" customFormat="true" ht="18.75" hidden="false" customHeight="true" outlineLevel="0" collapsed="false">
      <c r="A15" s="117" t="s">
        <v>185</v>
      </c>
      <c r="B15" s="117"/>
      <c r="C15" s="212" t="n">
        <v>232</v>
      </c>
      <c r="D15" s="212"/>
      <c r="E15" s="212"/>
      <c r="F15" s="213" t="n">
        <v>246</v>
      </c>
      <c r="G15" s="213"/>
      <c r="H15" s="213"/>
      <c r="I15" s="214" t="n">
        <v>242</v>
      </c>
      <c r="J15" s="214"/>
      <c r="K15" s="214"/>
      <c r="L15" s="210" t="n">
        <f aca="false">I15-F15</f>
        <v>-4</v>
      </c>
      <c r="M15" s="210"/>
      <c r="N15" s="211" t="n">
        <f aca="false">(I15/F15)*100</f>
        <v>98.3739837398374</v>
      </c>
      <c r="O15" s="211"/>
    </row>
    <row r="16" s="1" customFormat="true" ht="18.75" hidden="false" customHeight="true" outlineLevel="0" collapsed="false">
      <c r="A16" s="117" t="s">
        <v>187</v>
      </c>
      <c r="B16" s="117"/>
      <c r="C16" s="212" t="n">
        <v>1437</v>
      </c>
      <c r="D16" s="212"/>
      <c r="E16" s="212"/>
      <c r="F16" s="213" t="n">
        <v>1707</v>
      </c>
      <c r="G16" s="213"/>
      <c r="H16" s="213"/>
      <c r="I16" s="214" t="n">
        <v>1513</v>
      </c>
      <c r="J16" s="214"/>
      <c r="K16" s="214"/>
      <c r="L16" s="210" t="n">
        <f aca="false">I16-F16</f>
        <v>-194</v>
      </c>
      <c r="M16" s="210"/>
      <c r="N16" s="211" t="n">
        <f aca="false">(I16/F16)*100</f>
        <v>88.6350322202695</v>
      </c>
      <c r="O16" s="211"/>
    </row>
    <row r="17" s="31" customFormat="true" ht="37.5" hidden="false" customHeight="true" outlineLevel="0" collapsed="false">
      <c r="A17" s="215" t="s">
        <v>375</v>
      </c>
      <c r="B17" s="215"/>
      <c r="C17" s="204" t="n">
        <f aca="false">SUM(C18:C22)</f>
        <v>44069.7</v>
      </c>
      <c r="D17" s="204"/>
      <c r="E17" s="204"/>
      <c r="F17" s="204" t="n">
        <f aca="false">SUM(F18:F22)</f>
        <v>56520.1</v>
      </c>
      <c r="G17" s="204"/>
      <c r="H17" s="204"/>
      <c r="I17" s="216" t="n">
        <f aca="false">SUM(I18:I22)</f>
        <v>56017.1</v>
      </c>
      <c r="J17" s="216"/>
      <c r="K17" s="216"/>
      <c r="L17" s="206" t="n">
        <f aca="false">I17-F17</f>
        <v>-503</v>
      </c>
      <c r="M17" s="206"/>
      <c r="N17" s="207" t="n">
        <f aca="false">(I17/F17)*100</f>
        <v>99.1100511145593</v>
      </c>
      <c r="O17" s="207"/>
    </row>
    <row r="18" s="1" customFormat="true" ht="21" hidden="false" customHeight="true" outlineLevel="0" collapsed="false">
      <c r="A18" s="117" t="s">
        <v>179</v>
      </c>
      <c r="B18" s="117"/>
      <c r="C18" s="209"/>
      <c r="D18" s="209"/>
      <c r="E18" s="209"/>
      <c r="F18" s="209"/>
      <c r="G18" s="209"/>
      <c r="H18" s="209"/>
      <c r="I18" s="209"/>
      <c r="J18" s="209"/>
      <c r="K18" s="209"/>
      <c r="L18" s="212" t="n">
        <f aca="false">I18-F18</f>
        <v>0</v>
      </c>
      <c r="M18" s="212"/>
      <c r="N18" s="211" t="e">
        <f aca="false">(I18/F18)*100</f>
        <v>#DIV/0!</v>
      </c>
      <c r="O18" s="211"/>
    </row>
    <row r="19" s="1" customFormat="true" ht="21" hidden="false" customHeight="true" outlineLevel="0" collapsed="false">
      <c r="A19" s="117" t="s">
        <v>181</v>
      </c>
      <c r="B19" s="117"/>
      <c r="C19" s="209"/>
      <c r="D19" s="209"/>
      <c r="E19" s="209"/>
      <c r="F19" s="209"/>
      <c r="G19" s="209"/>
      <c r="H19" s="209"/>
      <c r="I19" s="209"/>
      <c r="J19" s="209"/>
      <c r="K19" s="209"/>
      <c r="L19" s="212" t="n">
        <f aca="false">I19-F19</f>
        <v>0</v>
      </c>
      <c r="M19" s="212"/>
      <c r="N19" s="211" t="e">
        <f aca="false">(I19/F19)*100</f>
        <v>#DIV/0!</v>
      </c>
      <c r="O19" s="211"/>
    </row>
    <row r="20" s="1" customFormat="true" ht="18.75" hidden="false" customHeight="true" outlineLevel="0" collapsed="false">
      <c r="A20" s="217" t="s">
        <v>183</v>
      </c>
      <c r="B20" s="217"/>
      <c r="C20" s="212" t="n">
        <v>978.5</v>
      </c>
      <c r="D20" s="212"/>
      <c r="E20" s="212"/>
      <c r="F20" s="212" t="n">
        <v>1058.1</v>
      </c>
      <c r="G20" s="212"/>
      <c r="H20" s="212"/>
      <c r="I20" s="213" t="n">
        <v>1021.1</v>
      </c>
      <c r="J20" s="213"/>
      <c r="K20" s="213"/>
      <c r="L20" s="212" t="n">
        <f aca="false">I20-F20</f>
        <v>-36.9999999999999</v>
      </c>
      <c r="M20" s="212"/>
      <c r="N20" s="211" t="n">
        <f aca="false">(I20/F20)*100</f>
        <v>96.503166052358</v>
      </c>
      <c r="O20" s="211"/>
    </row>
    <row r="21" s="1" customFormat="true" ht="18.75" hidden="false" customHeight="true" outlineLevel="0" collapsed="false">
      <c r="A21" s="117" t="s">
        <v>185</v>
      </c>
      <c r="B21" s="117"/>
      <c r="C21" s="212" t="n">
        <v>7861.2</v>
      </c>
      <c r="D21" s="212"/>
      <c r="E21" s="212"/>
      <c r="F21" s="212" t="n">
        <v>10072</v>
      </c>
      <c r="G21" s="212"/>
      <c r="H21" s="212"/>
      <c r="I21" s="212" t="n">
        <v>10315</v>
      </c>
      <c r="J21" s="212"/>
      <c r="K21" s="212"/>
      <c r="L21" s="212" t="n">
        <f aca="false">I21-F21</f>
        <v>243</v>
      </c>
      <c r="M21" s="212"/>
      <c r="N21" s="211" t="n">
        <f aca="false">(I21/F21)*100</f>
        <v>102.412629070691</v>
      </c>
      <c r="O21" s="211"/>
    </row>
    <row r="22" s="1" customFormat="true" ht="18.75" hidden="false" customHeight="true" outlineLevel="0" collapsed="false">
      <c r="A22" s="117" t="s">
        <v>187</v>
      </c>
      <c r="B22" s="117"/>
      <c r="C22" s="212" t="n">
        <v>35230</v>
      </c>
      <c r="D22" s="212"/>
      <c r="E22" s="212"/>
      <c r="F22" s="212" t="n">
        <v>45390</v>
      </c>
      <c r="G22" s="212"/>
      <c r="H22" s="212"/>
      <c r="I22" s="212" t="n">
        <v>44681</v>
      </c>
      <c r="J22" s="212"/>
      <c r="K22" s="212"/>
      <c r="L22" s="212" t="n">
        <f aca="false">I22-F22</f>
        <v>-709</v>
      </c>
      <c r="M22" s="212"/>
      <c r="N22" s="211" t="n">
        <f aca="false">(I22/F22)*100</f>
        <v>98.4379819343468</v>
      </c>
      <c r="O22" s="211"/>
    </row>
    <row r="23" s="1" customFormat="true" ht="36" hidden="false" customHeight="true" outlineLevel="0" collapsed="false">
      <c r="A23" s="110" t="s">
        <v>376</v>
      </c>
      <c r="B23" s="110"/>
      <c r="C23" s="204" t="n">
        <f aca="false">SUM(C24:C28)</f>
        <v>45908.7</v>
      </c>
      <c r="D23" s="204"/>
      <c r="E23" s="204"/>
      <c r="F23" s="204" t="n">
        <f aca="false">SUM(F24:F28)</f>
        <v>56806.3</v>
      </c>
      <c r="G23" s="204"/>
      <c r="H23" s="204"/>
      <c r="I23" s="205" t="n">
        <f aca="false">SUM(I24:I28)</f>
        <v>58913.9</v>
      </c>
      <c r="J23" s="205"/>
      <c r="K23" s="205"/>
      <c r="L23" s="206" t="n">
        <f aca="false">I23-F23</f>
        <v>2107.6</v>
      </c>
      <c r="M23" s="206"/>
      <c r="N23" s="207" t="n">
        <f aca="false">(I23/F23)*100</f>
        <v>103.710151866958</v>
      </c>
      <c r="O23" s="207"/>
    </row>
    <row r="24" s="1" customFormat="true" ht="18.75" hidden="false" customHeight="true" outlineLevel="0" collapsed="false">
      <c r="A24" s="117" t="s">
        <v>179</v>
      </c>
      <c r="B24" s="117"/>
      <c r="C24" s="212"/>
      <c r="D24" s="212"/>
      <c r="E24" s="212"/>
      <c r="F24" s="212"/>
      <c r="G24" s="212"/>
      <c r="H24" s="212"/>
      <c r="I24" s="214"/>
      <c r="J24" s="214"/>
      <c r="K24" s="214"/>
      <c r="L24" s="212" t="n">
        <f aca="false">I24-F24</f>
        <v>0</v>
      </c>
      <c r="M24" s="212"/>
      <c r="N24" s="211" t="e">
        <f aca="false">(I24/F24)*100</f>
        <v>#DIV/0!</v>
      </c>
      <c r="O24" s="211"/>
    </row>
    <row r="25" s="1" customFormat="true" ht="18.75" hidden="false" customHeight="true" outlineLevel="0" collapsed="false">
      <c r="A25" s="117" t="s">
        <v>181</v>
      </c>
      <c r="B25" s="117"/>
      <c r="C25" s="212"/>
      <c r="D25" s="212"/>
      <c r="E25" s="212"/>
      <c r="F25" s="212"/>
      <c r="G25" s="212"/>
      <c r="H25" s="212"/>
      <c r="I25" s="214"/>
      <c r="J25" s="214"/>
      <c r="K25" s="214"/>
      <c r="L25" s="212" t="n">
        <f aca="false">I25-F25</f>
        <v>0</v>
      </c>
      <c r="M25" s="212"/>
      <c r="N25" s="211" t="e">
        <f aca="false">(I25/F25)*100</f>
        <v>#DIV/0!</v>
      </c>
      <c r="O25" s="211"/>
    </row>
    <row r="26" s="1" customFormat="true" ht="18.75" hidden="false" customHeight="true" outlineLevel="0" collapsed="false">
      <c r="A26" s="117" t="s">
        <v>183</v>
      </c>
      <c r="B26" s="117"/>
      <c r="C26" s="212" t="n">
        <v>920.5</v>
      </c>
      <c r="D26" s="212"/>
      <c r="E26" s="212"/>
      <c r="F26" s="212" t="n">
        <v>1109.3</v>
      </c>
      <c r="G26" s="212"/>
      <c r="H26" s="212"/>
      <c r="I26" s="214" t="n">
        <v>1010.9</v>
      </c>
      <c r="J26" s="214"/>
      <c r="K26" s="214"/>
      <c r="L26" s="212" t="n">
        <f aca="false">I26-F26</f>
        <v>-98.4</v>
      </c>
      <c r="M26" s="212"/>
      <c r="N26" s="211" t="n">
        <f aca="false">(I26/F26)*100</f>
        <v>91.1295411520779</v>
      </c>
      <c r="O26" s="211"/>
    </row>
    <row r="27" s="1" customFormat="true" ht="18.75" hidden="false" customHeight="true" outlineLevel="0" collapsed="false">
      <c r="A27" s="117" t="s">
        <v>185</v>
      </c>
      <c r="B27" s="117"/>
      <c r="C27" s="212" t="n">
        <v>8360.2</v>
      </c>
      <c r="D27" s="212"/>
      <c r="E27" s="212"/>
      <c r="F27" s="212" t="n">
        <v>10253</v>
      </c>
      <c r="G27" s="212"/>
      <c r="H27" s="212"/>
      <c r="I27" s="214" t="n">
        <v>10677</v>
      </c>
      <c r="J27" s="214"/>
      <c r="K27" s="214"/>
      <c r="L27" s="212" t="n">
        <f aca="false">I27-F27</f>
        <v>424</v>
      </c>
      <c r="M27" s="212"/>
      <c r="N27" s="211" t="n">
        <f aca="false">(I27/F27)*100</f>
        <v>104.135375012192</v>
      </c>
      <c r="O27" s="211"/>
    </row>
    <row r="28" s="1" customFormat="true" ht="18.75" hidden="false" customHeight="true" outlineLevel="0" collapsed="false">
      <c r="A28" s="117" t="s">
        <v>187</v>
      </c>
      <c r="B28" s="117"/>
      <c r="C28" s="212" t="n">
        <v>36628</v>
      </c>
      <c r="D28" s="212"/>
      <c r="E28" s="212"/>
      <c r="F28" s="212" t="n">
        <v>45444</v>
      </c>
      <c r="G28" s="212"/>
      <c r="H28" s="212"/>
      <c r="I28" s="214" t="n">
        <v>47226</v>
      </c>
      <c r="J28" s="214"/>
      <c r="K28" s="214"/>
      <c r="L28" s="212" t="n">
        <f aca="false">I28-F28</f>
        <v>1782</v>
      </c>
      <c r="M28" s="212"/>
      <c r="N28" s="211" t="n">
        <f aca="false">(I28/F28)*100</f>
        <v>103.921309743861</v>
      </c>
      <c r="O28" s="211"/>
    </row>
    <row r="29" s="1" customFormat="true" ht="56.25" hidden="false" customHeight="true" outlineLevel="0" collapsed="false">
      <c r="A29" s="110" t="s">
        <v>377</v>
      </c>
      <c r="B29" s="110"/>
      <c r="C29" s="218" t="n">
        <f aca="false">(C23/C11)/3*1000</f>
        <v>9092.63220439691</v>
      </c>
      <c r="D29" s="218"/>
      <c r="E29" s="218"/>
      <c r="F29" s="218" t="n">
        <f aca="false">(F23/F11)/3*1000</f>
        <v>9626.55482121674</v>
      </c>
      <c r="G29" s="218"/>
      <c r="H29" s="218"/>
      <c r="I29" s="219" t="n">
        <f aca="false">(I23/I11)/3*1000</f>
        <v>11101.1682683249</v>
      </c>
      <c r="J29" s="219"/>
      <c r="K29" s="219"/>
      <c r="L29" s="206" t="n">
        <f aca="false">I29-F29</f>
        <v>1474.61344710811</v>
      </c>
      <c r="M29" s="206"/>
      <c r="N29" s="207" t="n">
        <f aca="false">(I29/F29)*100</f>
        <v>115.318184693221</v>
      </c>
      <c r="O29" s="207"/>
    </row>
    <row r="30" s="1" customFormat="true" ht="18.75" hidden="false" customHeight="true" outlineLevel="0" collapsed="false">
      <c r="A30" s="121" t="s">
        <v>192</v>
      </c>
      <c r="B30" s="121"/>
      <c r="C30" s="220" t="e">
        <f aca="false">(C24/C12)/3*1000</f>
        <v>#DIV/0!</v>
      </c>
      <c r="D30" s="220"/>
      <c r="E30" s="220"/>
      <c r="F30" s="220" t="e">
        <f aca="false">(F24/F12)/3*1000</f>
        <v>#DIV/0!</v>
      </c>
      <c r="G30" s="220"/>
      <c r="H30" s="220"/>
      <c r="I30" s="221" t="e">
        <f aca="false">(I24/I12)/3*1000</f>
        <v>#DIV/0!</v>
      </c>
      <c r="J30" s="221"/>
      <c r="K30" s="221"/>
      <c r="L30" s="212" t="e">
        <f aca="false">I30-F30</f>
        <v>#DIV/0!</v>
      </c>
      <c r="M30" s="212"/>
      <c r="N30" s="211" t="e">
        <f aca="false">(I30/F30)*100</f>
        <v>#DIV/0!</v>
      </c>
      <c r="O30" s="211"/>
    </row>
    <row r="31" s="1" customFormat="true" ht="18.75" hidden="false" customHeight="true" outlineLevel="0" collapsed="false">
      <c r="A31" s="121" t="s">
        <v>194</v>
      </c>
      <c r="B31" s="121"/>
      <c r="C31" s="220" t="e">
        <f aca="false">(C25/C13)/3*1000</f>
        <v>#DIV/0!</v>
      </c>
      <c r="D31" s="220"/>
      <c r="E31" s="220"/>
      <c r="F31" s="220" t="e">
        <f aca="false">(F25/F13)/3*1000</f>
        <v>#DIV/0!</v>
      </c>
      <c r="G31" s="220"/>
      <c r="H31" s="220"/>
      <c r="I31" s="221" t="e">
        <f aca="false">(I25/I13)/3*1000</f>
        <v>#DIV/0!</v>
      </c>
      <c r="J31" s="221"/>
      <c r="K31" s="221"/>
      <c r="L31" s="212" t="e">
        <f aca="false">I31-F31</f>
        <v>#DIV/0!</v>
      </c>
      <c r="M31" s="212"/>
      <c r="N31" s="211" t="e">
        <f aca="false">(I31/F31)*100</f>
        <v>#DIV/0!</v>
      </c>
      <c r="O31" s="211"/>
    </row>
    <row r="32" s="1" customFormat="true" ht="18.75" hidden="false" customHeight="true" outlineLevel="0" collapsed="false">
      <c r="A32" s="222" t="s">
        <v>378</v>
      </c>
      <c r="B32" s="222"/>
      <c r="C32" s="220" t="n">
        <f aca="false">(C26/C14)/3*1000</f>
        <v>21916.6666666667</v>
      </c>
      <c r="D32" s="220"/>
      <c r="E32" s="220"/>
      <c r="F32" s="220" t="n">
        <f aca="false">(F26/F14)/3*1000</f>
        <v>26411.9047619048</v>
      </c>
      <c r="G32" s="220"/>
      <c r="H32" s="220"/>
      <c r="I32" s="221" t="n">
        <f aca="false">(I26/I14)/3*1000</f>
        <v>24069.0476190476</v>
      </c>
      <c r="J32" s="221"/>
      <c r="K32" s="221"/>
      <c r="L32" s="212" t="n">
        <f aca="false">I32-F32</f>
        <v>-2342.85714285714</v>
      </c>
      <c r="M32" s="212"/>
      <c r="N32" s="211" t="n">
        <f aca="false">(I32/F32)*100</f>
        <v>91.1295411520779</v>
      </c>
      <c r="O32" s="211"/>
    </row>
    <row r="33" s="227" customFormat="true" ht="18.75" hidden="false" customHeight="true" outlineLevel="0" collapsed="false">
      <c r="A33" s="223" t="s">
        <v>379</v>
      </c>
      <c r="B33" s="223"/>
      <c r="C33" s="224"/>
      <c r="D33" s="224"/>
      <c r="E33" s="224"/>
      <c r="F33" s="224"/>
      <c r="G33" s="224"/>
      <c r="H33" s="224"/>
      <c r="I33" s="224"/>
      <c r="J33" s="224"/>
      <c r="K33" s="224"/>
      <c r="L33" s="225" t="n">
        <f aca="false">I33-F33</f>
        <v>0</v>
      </c>
      <c r="M33" s="225"/>
      <c r="N33" s="226" t="e">
        <f aca="false">(I33/F33)*100</f>
        <v>#DIV/0!</v>
      </c>
      <c r="O33" s="226"/>
    </row>
    <row r="34" s="227" customFormat="true" ht="18.75" hidden="false" customHeight="true" outlineLevel="0" collapsed="false">
      <c r="A34" s="223" t="s">
        <v>380</v>
      </c>
      <c r="B34" s="223"/>
      <c r="C34" s="224"/>
      <c r="D34" s="224"/>
      <c r="E34" s="224"/>
      <c r="F34" s="224"/>
      <c r="G34" s="224"/>
      <c r="H34" s="224"/>
      <c r="I34" s="224"/>
      <c r="J34" s="224"/>
      <c r="K34" s="224"/>
      <c r="L34" s="225" t="n">
        <f aca="false">I34-F34</f>
        <v>0</v>
      </c>
      <c r="M34" s="225"/>
      <c r="N34" s="226" t="e">
        <f aca="false">(I34/F34)*100</f>
        <v>#DIV/0!</v>
      </c>
      <c r="O34" s="226"/>
    </row>
    <row r="35" s="227" customFormat="true" ht="18.75" hidden="false" customHeight="true" outlineLevel="0" collapsed="false">
      <c r="A35" s="223" t="s">
        <v>381</v>
      </c>
      <c r="B35" s="223"/>
      <c r="C35" s="224"/>
      <c r="D35" s="224"/>
      <c r="E35" s="224"/>
      <c r="F35" s="224"/>
      <c r="G35" s="224"/>
      <c r="H35" s="224"/>
      <c r="I35" s="224"/>
      <c r="J35" s="224"/>
      <c r="K35" s="224"/>
      <c r="L35" s="225" t="n">
        <f aca="false">I35-F35</f>
        <v>0</v>
      </c>
      <c r="M35" s="225"/>
      <c r="N35" s="226" t="e">
        <f aca="false">(I35/F35)*100</f>
        <v>#DIV/0!</v>
      </c>
      <c r="O35" s="226"/>
    </row>
    <row r="36" s="1" customFormat="true" ht="18.75" hidden="false" customHeight="true" outlineLevel="0" collapsed="false">
      <c r="A36" s="121" t="s">
        <v>197</v>
      </c>
      <c r="B36" s="121"/>
      <c r="C36" s="220" t="n">
        <f aca="false">(C27/C15)/3*1000</f>
        <v>12011.7816091954</v>
      </c>
      <c r="D36" s="220"/>
      <c r="E36" s="220"/>
      <c r="F36" s="220" t="n">
        <f aca="false">(F27/F15)/3*1000</f>
        <v>13892.9539295393</v>
      </c>
      <c r="G36" s="220"/>
      <c r="H36" s="220"/>
      <c r="I36" s="221" t="n">
        <f aca="false">(I27/I15)/3*1000</f>
        <v>14706.6115702479</v>
      </c>
      <c r="J36" s="221"/>
      <c r="K36" s="221"/>
      <c r="L36" s="212" t="n">
        <f aca="false">I36-F36</f>
        <v>813.657640708639</v>
      </c>
      <c r="M36" s="212"/>
      <c r="N36" s="211" t="n">
        <f aca="false">(I36/F36)*100</f>
        <v>105.856620880162</v>
      </c>
      <c r="O36" s="211"/>
    </row>
    <row r="37" s="1" customFormat="true" ht="18.75" hidden="false" customHeight="true" outlineLevel="0" collapsed="false">
      <c r="A37" s="121" t="s">
        <v>199</v>
      </c>
      <c r="B37" s="121"/>
      <c r="C37" s="220" t="n">
        <f aca="false">(C28/C16)/3*1000</f>
        <v>8496.40454650893</v>
      </c>
      <c r="D37" s="220"/>
      <c r="E37" s="220"/>
      <c r="F37" s="220" t="n">
        <f aca="false">(F28/F16)/3*1000</f>
        <v>8874.04803749268</v>
      </c>
      <c r="G37" s="220"/>
      <c r="H37" s="220"/>
      <c r="I37" s="221" t="n">
        <f aca="false">(I28/I16)/3*1000</f>
        <v>10404.4943820225</v>
      </c>
      <c r="J37" s="221"/>
      <c r="K37" s="221"/>
      <c r="L37" s="212" t="n">
        <f aca="false">I37-F37</f>
        <v>1530.4463445298</v>
      </c>
      <c r="M37" s="212"/>
      <c r="N37" s="211" t="n">
        <f aca="false">(I37/F37)*100</f>
        <v>117.246315751996</v>
      </c>
      <c r="O37" s="211"/>
    </row>
    <row r="38" s="1" customFormat="true" ht="13.5" hidden="false" customHeight="true" outlineLevel="0" collapsed="false">
      <c r="A38" s="228"/>
      <c r="B38" s="228"/>
      <c r="C38" s="228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30"/>
      <c r="O38" s="230"/>
    </row>
    <row r="39" customFormat="false" ht="18.75" hidden="false" customHeight="true" outlineLevel="0" collapsed="false">
      <c r="A39" s="231" t="s">
        <v>382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</row>
    <row r="40" customFormat="false" ht="11.25" hidden="false" customHeight="true" outlineLevel="0" collapsed="false">
      <c r="A40" s="232"/>
      <c r="B40" s="232"/>
      <c r="C40" s="232"/>
      <c r="D40" s="232"/>
      <c r="E40" s="232"/>
      <c r="F40" s="232"/>
      <c r="G40" s="232"/>
      <c r="H40" s="232"/>
      <c r="I40" s="232"/>
      <c r="J40" s="202"/>
      <c r="K40" s="202"/>
      <c r="L40" s="202"/>
      <c r="M40" s="202"/>
      <c r="N40" s="202"/>
      <c r="O40" s="202"/>
    </row>
    <row r="41" customFormat="false" ht="30.75" hidden="false" customHeight="true" outlineLevel="0" collapsed="false">
      <c r="A41" s="201" t="s">
        <v>383</v>
      </c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</row>
    <row r="42" customFormat="false" ht="12.75" hidden="false" customHeight="true" outlineLevel="0" collapsed="false">
      <c r="A42" s="202"/>
      <c r="B42" s="233"/>
      <c r="C42" s="202"/>
      <c r="D42" s="202"/>
      <c r="E42" s="202"/>
      <c r="F42" s="202"/>
      <c r="G42" s="202"/>
      <c r="H42" s="202"/>
      <c r="I42" s="202"/>
      <c r="J42" s="202"/>
      <c r="K42" s="202"/>
      <c r="L42" s="202"/>
      <c r="M42" s="202"/>
      <c r="N42" s="202"/>
      <c r="O42" s="202"/>
    </row>
    <row r="43" customFormat="false" ht="24.95" hidden="false" customHeight="true" outlineLevel="0" collapsed="false">
      <c r="A43" s="234" t="s">
        <v>384</v>
      </c>
      <c r="B43" s="234" t="s">
        <v>385</v>
      </c>
      <c r="C43" s="234"/>
      <c r="D43" s="234"/>
      <c r="E43" s="234"/>
      <c r="F43" s="107" t="s">
        <v>386</v>
      </c>
      <c r="G43" s="107"/>
      <c r="H43" s="107"/>
      <c r="I43" s="107"/>
      <c r="J43" s="107"/>
      <c r="K43" s="107"/>
      <c r="L43" s="107"/>
      <c r="M43" s="107"/>
      <c r="N43" s="107"/>
      <c r="O43" s="107"/>
    </row>
    <row r="44" customFormat="false" ht="17.25" hidden="false" customHeight="true" outlineLevel="0" collapsed="false">
      <c r="A44" s="234" t="n">
        <v>1</v>
      </c>
      <c r="B44" s="234" t="n">
        <v>2</v>
      </c>
      <c r="C44" s="234"/>
      <c r="D44" s="234"/>
      <c r="E44" s="234"/>
      <c r="F44" s="107" t="n">
        <v>3</v>
      </c>
      <c r="G44" s="107"/>
      <c r="H44" s="107"/>
      <c r="I44" s="107"/>
      <c r="J44" s="107"/>
      <c r="K44" s="107"/>
      <c r="L44" s="107"/>
      <c r="M44" s="107"/>
      <c r="N44" s="107"/>
      <c r="O44" s="107"/>
    </row>
    <row r="45" customFormat="false" ht="66.75" hidden="false" customHeight="true" outlineLevel="0" collapsed="false">
      <c r="A45" s="234" t="n">
        <v>13961729</v>
      </c>
      <c r="B45" s="235" t="s">
        <v>387</v>
      </c>
      <c r="C45" s="235"/>
      <c r="D45" s="235"/>
      <c r="E45" s="235"/>
      <c r="F45" s="121" t="s">
        <v>388</v>
      </c>
      <c r="G45" s="121"/>
      <c r="H45" s="121"/>
      <c r="I45" s="121"/>
      <c r="J45" s="121"/>
      <c r="K45" s="121"/>
      <c r="L45" s="121"/>
      <c r="M45" s="121"/>
      <c r="N45" s="121"/>
      <c r="O45" s="121"/>
    </row>
    <row r="46" customFormat="false" ht="39.75" hidden="false" customHeight="true" outlineLevel="0" collapsed="false">
      <c r="A46" s="234" t="n">
        <v>3351970</v>
      </c>
      <c r="B46" s="235" t="s">
        <v>389</v>
      </c>
      <c r="C46" s="235"/>
      <c r="D46" s="235"/>
      <c r="E46" s="235"/>
      <c r="F46" s="121" t="s">
        <v>390</v>
      </c>
      <c r="G46" s="121"/>
      <c r="H46" s="121"/>
      <c r="I46" s="121"/>
      <c r="J46" s="121"/>
      <c r="K46" s="121"/>
      <c r="L46" s="121"/>
      <c r="M46" s="121"/>
      <c r="N46" s="121"/>
      <c r="O46" s="121"/>
    </row>
    <row r="47" customFormat="false" ht="44.25" hidden="false" customHeight="true" outlineLevel="0" collapsed="false">
      <c r="A47" s="234" t="n">
        <v>21044993</v>
      </c>
      <c r="B47" s="235" t="s">
        <v>391</v>
      </c>
      <c r="C47" s="235"/>
      <c r="D47" s="235"/>
      <c r="E47" s="235"/>
      <c r="F47" s="121" t="s">
        <v>392</v>
      </c>
      <c r="G47" s="121"/>
      <c r="H47" s="121"/>
      <c r="I47" s="121"/>
      <c r="J47" s="121"/>
      <c r="K47" s="121"/>
      <c r="L47" s="121"/>
      <c r="M47" s="121"/>
      <c r="N47" s="121"/>
      <c r="O47" s="121"/>
    </row>
    <row r="48" customFormat="false" ht="17.25" hidden="false" customHeight="true" outlineLevel="0" collapsed="false">
      <c r="A48" s="107" t="n">
        <v>3351823</v>
      </c>
      <c r="B48" s="236" t="s">
        <v>393</v>
      </c>
      <c r="C48" s="236"/>
      <c r="D48" s="236"/>
      <c r="E48" s="236"/>
      <c r="F48" s="121" t="s">
        <v>394</v>
      </c>
      <c r="G48" s="121"/>
      <c r="H48" s="121"/>
      <c r="I48" s="121"/>
      <c r="J48" s="121"/>
      <c r="K48" s="121"/>
      <c r="L48" s="121"/>
      <c r="M48" s="121"/>
      <c r="N48" s="121"/>
      <c r="O48" s="121"/>
    </row>
    <row r="49" customFormat="false" ht="17.25" hidden="false" customHeight="true" outlineLevel="0" collapsed="false">
      <c r="A49" s="107"/>
      <c r="B49" s="236"/>
      <c r="C49" s="236"/>
      <c r="D49" s="236"/>
      <c r="E49" s="236"/>
      <c r="F49" s="121" t="s">
        <v>395</v>
      </c>
      <c r="G49" s="121"/>
      <c r="H49" s="121"/>
      <c r="I49" s="121"/>
      <c r="J49" s="121"/>
      <c r="K49" s="121"/>
      <c r="L49" s="121"/>
      <c r="M49" s="121"/>
      <c r="N49" s="121"/>
      <c r="O49" s="121"/>
    </row>
    <row r="50" customFormat="false" ht="21.75" hidden="false" customHeight="true" outlineLevel="0" collapsed="false">
      <c r="A50" s="107"/>
      <c r="B50" s="236"/>
      <c r="C50" s="236"/>
      <c r="D50" s="236"/>
      <c r="E50" s="236"/>
      <c r="F50" s="121" t="s">
        <v>396</v>
      </c>
      <c r="G50" s="121"/>
      <c r="H50" s="121"/>
      <c r="I50" s="121"/>
      <c r="J50" s="121"/>
      <c r="K50" s="121"/>
      <c r="L50" s="121"/>
      <c r="M50" s="121"/>
      <c r="N50" s="121"/>
      <c r="O50" s="121"/>
    </row>
    <row r="51" customFormat="false" ht="9.75" hidden="false" customHeight="true" outlineLevel="0" collapsed="false">
      <c r="A51" s="107"/>
      <c r="B51" s="236"/>
      <c r="C51" s="236"/>
      <c r="D51" s="236"/>
      <c r="E51" s="236"/>
      <c r="F51" s="121" t="s">
        <v>397</v>
      </c>
      <c r="G51" s="121"/>
      <c r="H51" s="121"/>
      <c r="I51" s="121"/>
      <c r="J51" s="121"/>
      <c r="K51" s="121"/>
      <c r="L51" s="121"/>
      <c r="M51" s="121"/>
      <c r="N51" s="121"/>
      <c r="O51" s="121"/>
    </row>
    <row r="52" customFormat="false" ht="49.5" hidden="false" customHeight="true" outlineLevel="0" collapsed="false">
      <c r="A52" s="234" t="n">
        <v>3328511</v>
      </c>
      <c r="B52" s="235" t="s">
        <v>398</v>
      </c>
      <c r="C52" s="235"/>
      <c r="D52" s="235"/>
      <c r="E52" s="235"/>
      <c r="F52" s="121" t="s">
        <v>399</v>
      </c>
      <c r="G52" s="121"/>
      <c r="H52" s="121"/>
      <c r="I52" s="121"/>
      <c r="J52" s="121"/>
      <c r="K52" s="121"/>
      <c r="L52" s="121"/>
      <c r="M52" s="121"/>
      <c r="N52" s="121"/>
      <c r="O52" s="121"/>
    </row>
    <row r="53" customFormat="false" ht="29.25" hidden="false" customHeight="true" outlineLevel="0" collapsed="false">
      <c r="A53" s="234" t="n">
        <v>3338159</v>
      </c>
      <c r="B53" s="235" t="s">
        <v>400</v>
      </c>
      <c r="C53" s="235"/>
      <c r="D53" s="235"/>
      <c r="E53" s="235"/>
      <c r="F53" s="121" t="s">
        <v>401</v>
      </c>
      <c r="G53" s="121"/>
      <c r="H53" s="121"/>
      <c r="I53" s="121"/>
      <c r="J53" s="121"/>
      <c r="K53" s="121"/>
      <c r="L53" s="121"/>
      <c r="M53" s="121"/>
      <c r="N53" s="121"/>
      <c r="O53" s="121"/>
    </row>
    <row r="54" customFormat="false" ht="56.25" hidden="false" customHeight="true" outlineLevel="0" collapsed="false">
      <c r="A54" s="234" t="n">
        <v>35658165</v>
      </c>
      <c r="B54" s="235" t="s">
        <v>402</v>
      </c>
      <c r="C54" s="235"/>
      <c r="D54" s="235"/>
      <c r="E54" s="235"/>
      <c r="F54" s="121" t="s">
        <v>403</v>
      </c>
      <c r="G54" s="121"/>
      <c r="H54" s="121"/>
      <c r="I54" s="121"/>
      <c r="J54" s="121"/>
      <c r="K54" s="121"/>
      <c r="L54" s="121"/>
      <c r="M54" s="121"/>
      <c r="N54" s="121"/>
      <c r="O54" s="121"/>
    </row>
    <row r="55" customFormat="false" ht="39.75" hidden="false" customHeight="true" outlineLevel="0" collapsed="false">
      <c r="A55" s="234" t="n">
        <v>2219984</v>
      </c>
      <c r="B55" s="235" t="s">
        <v>404</v>
      </c>
      <c r="C55" s="235"/>
      <c r="D55" s="235"/>
      <c r="E55" s="235"/>
      <c r="F55" s="121" t="s">
        <v>405</v>
      </c>
      <c r="G55" s="121"/>
      <c r="H55" s="121"/>
      <c r="I55" s="121"/>
      <c r="J55" s="121"/>
      <c r="K55" s="121"/>
      <c r="L55" s="121"/>
      <c r="M55" s="121"/>
      <c r="N55" s="121"/>
      <c r="O55" s="121"/>
    </row>
    <row r="56" customFormat="false" ht="45" hidden="false" customHeight="true" outlineLevel="0" collapsed="false">
      <c r="A56" s="237" t="n">
        <v>23549970</v>
      </c>
      <c r="B56" s="235" t="s">
        <v>406</v>
      </c>
      <c r="C56" s="235"/>
      <c r="D56" s="235"/>
      <c r="E56" s="235"/>
      <c r="F56" s="121" t="s">
        <v>407</v>
      </c>
      <c r="G56" s="121"/>
      <c r="H56" s="121"/>
      <c r="I56" s="121"/>
      <c r="J56" s="121"/>
      <c r="K56" s="121"/>
      <c r="L56" s="121"/>
      <c r="M56" s="121"/>
      <c r="N56" s="121"/>
      <c r="O56" s="121"/>
    </row>
    <row r="57" customFormat="false" ht="19.5" hidden="false" customHeight="true" outlineLevel="0" collapsed="false">
      <c r="A57" s="237" t="n">
        <v>2409319</v>
      </c>
      <c r="B57" s="235" t="s">
        <v>408</v>
      </c>
      <c r="C57" s="235"/>
      <c r="D57" s="235"/>
      <c r="E57" s="235"/>
      <c r="F57" s="121" t="s">
        <v>409</v>
      </c>
      <c r="G57" s="121"/>
      <c r="H57" s="121"/>
      <c r="I57" s="121"/>
      <c r="J57" s="121"/>
      <c r="K57" s="121"/>
      <c r="L57" s="121"/>
      <c r="M57" s="121"/>
      <c r="N57" s="121"/>
      <c r="O57" s="121"/>
    </row>
    <row r="58" customFormat="false" ht="20.1" hidden="false" customHeight="true" outlineLevel="0" collapsed="false">
      <c r="A58" s="237" t="n">
        <v>38071722</v>
      </c>
      <c r="B58" s="235" t="s">
        <v>410</v>
      </c>
      <c r="C58" s="235"/>
      <c r="D58" s="235"/>
      <c r="E58" s="235"/>
      <c r="F58" s="121" t="s">
        <v>411</v>
      </c>
      <c r="G58" s="121"/>
      <c r="H58" s="121"/>
      <c r="I58" s="121"/>
      <c r="J58" s="121"/>
      <c r="K58" s="121"/>
      <c r="L58" s="121"/>
      <c r="M58" s="121"/>
      <c r="N58" s="121"/>
      <c r="O58" s="121"/>
    </row>
    <row r="59" customFormat="false" ht="20.1" hidden="false" customHeight="true" outlineLevel="0" collapsed="false">
      <c r="A59" s="237" t="n">
        <v>25155181</v>
      </c>
      <c r="B59" s="236" t="s">
        <v>412</v>
      </c>
      <c r="C59" s="236"/>
      <c r="D59" s="236"/>
      <c r="E59" s="236"/>
      <c r="F59" s="121" t="s">
        <v>413</v>
      </c>
      <c r="G59" s="121"/>
      <c r="H59" s="121"/>
      <c r="I59" s="121"/>
      <c r="J59" s="121"/>
      <c r="K59" s="121"/>
      <c r="L59" s="121"/>
      <c r="M59" s="121"/>
      <c r="N59" s="121"/>
      <c r="O59" s="121"/>
    </row>
    <row r="60" customFormat="false" ht="20.1" hidden="false" customHeight="true" outlineLevel="0" collapsed="false">
      <c r="A60" s="237" t="n">
        <v>30191518</v>
      </c>
      <c r="B60" s="235" t="s">
        <v>414</v>
      </c>
      <c r="C60" s="235"/>
      <c r="D60" s="235"/>
      <c r="E60" s="235"/>
      <c r="F60" s="121" t="s">
        <v>415</v>
      </c>
      <c r="G60" s="121"/>
      <c r="H60" s="121"/>
      <c r="I60" s="121"/>
      <c r="J60" s="121"/>
      <c r="K60" s="121"/>
      <c r="L60" s="121"/>
      <c r="M60" s="121"/>
      <c r="N60" s="121"/>
      <c r="O60" s="121"/>
    </row>
    <row r="61" customFormat="false" ht="22.5" hidden="false" customHeight="true" outlineLevel="0" collapsed="false">
      <c r="A61" s="237" t="n">
        <v>22518177</v>
      </c>
      <c r="B61" s="235" t="s">
        <v>416</v>
      </c>
      <c r="C61" s="235"/>
      <c r="D61" s="235"/>
      <c r="E61" s="235"/>
      <c r="F61" s="121" t="s">
        <v>417</v>
      </c>
      <c r="G61" s="121"/>
      <c r="H61" s="121"/>
      <c r="I61" s="121"/>
      <c r="J61" s="121"/>
      <c r="K61" s="121"/>
      <c r="L61" s="121"/>
      <c r="M61" s="121"/>
      <c r="N61" s="121"/>
      <c r="O61" s="121"/>
    </row>
    <row r="62" customFormat="false" ht="22.5" hidden="false" customHeight="true" outlineLevel="0" collapsed="false">
      <c r="A62" s="238"/>
      <c r="B62" s="239"/>
      <c r="C62" s="239"/>
      <c r="D62" s="239"/>
      <c r="E62" s="239"/>
      <c r="F62" s="240"/>
      <c r="G62" s="240"/>
      <c r="H62" s="240"/>
      <c r="I62" s="240"/>
      <c r="J62" s="240"/>
      <c r="K62" s="240"/>
      <c r="L62" s="240"/>
      <c r="M62" s="240"/>
      <c r="N62" s="240"/>
      <c r="O62" s="240"/>
    </row>
    <row r="63" customFormat="false" ht="18.75" hidden="false" customHeight="true" outlineLevel="0" collapsed="false">
      <c r="A63" s="201" t="s">
        <v>418</v>
      </c>
      <c r="B63" s="201"/>
      <c r="C63" s="201"/>
      <c r="D63" s="201"/>
      <c r="E63" s="201"/>
      <c r="F63" s="201"/>
      <c r="G63" s="201"/>
      <c r="H63" s="201"/>
      <c r="I63" s="201"/>
      <c r="J63" s="201"/>
      <c r="K63" s="202"/>
      <c r="L63" s="202"/>
      <c r="M63" s="202"/>
      <c r="N63" s="202"/>
      <c r="O63" s="202"/>
    </row>
    <row r="64" customFormat="false" ht="18.75" hidden="false" customHeight="false" outlineLevel="0" collapsed="false">
      <c r="A64" s="202"/>
      <c r="B64" s="233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</row>
    <row r="65" customFormat="false" ht="52.5" hidden="false" customHeight="true" outlineLevel="0" collapsed="false">
      <c r="A65" s="108" t="s">
        <v>419</v>
      </c>
      <c r="B65" s="108"/>
      <c r="C65" s="108"/>
      <c r="D65" s="108" t="s">
        <v>420</v>
      </c>
      <c r="E65" s="108"/>
      <c r="F65" s="108"/>
      <c r="G65" s="108" t="s">
        <v>421</v>
      </c>
      <c r="H65" s="108"/>
      <c r="I65" s="108"/>
      <c r="J65" s="108" t="s">
        <v>422</v>
      </c>
      <c r="K65" s="108"/>
      <c r="L65" s="108"/>
      <c r="M65" s="108" t="s">
        <v>423</v>
      </c>
      <c r="N65" s="108"/>
      <c r="O65" s="108"/>
    </row>
    <row r="66" customFormat="false" ht="155.25" hidden="false" customHeight="true" outlineLevel="0" collapsed="false">
      <c r="A66" s="108"/>
      <c r="B66" s="108"/>
      <c r="C66" s="108"/>
      <c r="D66" s="108" t="s">
        <v>424</v>
      </c>
      <c r="E66" s="108" t="s">
        <v>425</v>
      </c>
      <c r="F66" s="108" t="s">
        <v>426</v>
      </c>
      <c r="G66" s="108" t="s">
        <v>424</v>
      </c>
      <c r="H66" s="108" t="s">
        <v>425</v>
      </c>
      <c r="I66" s="108" t="s">
        <v>426</v>
      </c>
      <c r="J66" s="108" t="s">
        <v>424</v>
      </c>
      <c r="K66" s="108" t="s">
        <v>425</v>
      </c>
      <c r="L66" s="108" t="s">
        <v>426</v>
      </c>
      <c r="M66" s="241" t="s">
        <v>427</v>
      </c>
      <c r="N66" s="241" t="s">
        <v>428</v>
      </c>
      <c r="O66" s="241" t="s">
        <v>429</v>
      </c>
    </row>
    <row r="67" customFormat="false" ht="18.75" hidden="false" customHeight="true" outlineLevel="0" collapsed="false">
      <c r="A67" s="108" t="n">
        <v>1</v>
      </c>
      <c r="B67" s="108"/>
      <c r="C67" s="108"/>
      <c r="D67" s="108" t="n">
        <v>2</v>
      </c>
      <c r="E67" s="108" t="n">
        <v>3</v>
      </c>
      <c r="F67" s="108" t="n">
        <v>4</v>
      </c>
      <c r="G67" s="108" t="n">
        <v>5</v>
      </c>
      <c r="H67" s="107" t="n">
        <v>6</v>
      </c>
      <c r="I67" s="107" t="n">
        <v>7</v>
      </c>
      <c r="J67" s="107" t="n">
        <v>8</v>
      </c>
      <c r="K67" s="107" t="n">
        <v>9</v>
      </c>
      <c r="L67" s="107" t="n">
        <v>10</v>
      </c>
      <c r="M67" s="107" t="n">
        <v>11</v>
      </c>
      <c r="N67" s="107" t="n">
        <v>12</v>
      </c>
      <c r="O67" s="107" t="n">
        <v>13</v>
      </c>
    </row>
    <row r="68" customFormat="false" ht="18.75" hidden="false" customHeight="true" outlineLevel="0" collapsed="false">
      <c r="A68" s="108" t="s">
        <v>430</v>
      </c>
      <c r="B68" s="108"/>
      <c r="C68" s="108"/>
      <c r="D68" s="108" t="n">
        <v>11232</v>
      </c>
      <c r="E68" s="108"/>
      <c r="F68" s="108"/>
      <c r="G68" s="108" t="n">
        <v>7704</v>
      </c>
      <c r="H68" s="107"/>
      <c r="I68" s="107"/>
      <c r="J68" s="242" t="n">
        <f aca="false">G68-D68</f>
        <v>-3528</v>
      </c>
      <c r="K68" s="242" t="n">
        <f aca="false">H68-E68</f>
        <v>0</v>
      </c>
      <c r="L68" s="221" t="n">
        <f aca="false">I68-F68</f>
        <v>0</v>
      </c>
      <c r="M68" s="125" t="n">
        <f aca="false">(G68/D68)*100</f>
        <v>68.5897435897436</v>
      </c>
      <c r="N68" s="125" t="e">
        <f aca="false">(H68/E68)*100</f>
        <v>#DIV/0!</v>
      </c>
      <c r="O68" s="125" t="e">
        <f aca="false">(I68/F68)*100</f>
        <v>#DIV/0!</v>
      </c>
    </row>
    <row r="69" customFormat="false" ht="18.75" hidden="false" customHeight="true" outlineLevel="0" collapsed="false">
      <c r="A69" s="108" t="s">
        <v>392</v>
      </c>
      <c r="B69" s="108"/>
      <c r="C69" s="108"/>
      <c r="D69" s="108" t="n">
        <v>2705</v>
      </c>
      <c r="E69" s="108"/>
      <c r="F69" s="108"/>
      <c r="G69" s="108" t="n">
        <v>3083</v>
      </c>
      <c r="H69" s="107"/>
      <c r="I69" s="107"/>
      <c r="J69" s="242" t="n">
        <f aca="false">G69-D69</f>
        <v>378</v>
      </c>
      <c r="K69" s="242" t="n">
        <f aca="false">H69-E69</f>
        <v>0</v>
      </c>
      <c r="L69" s="221" t="n">
        <f aca="false">I69-F69</f>
        <v>0</v>
      </c>
      <c r="M69" s="125" t="n">
        <f aca="false">(G69/D69)*100</f>
        <v>113.974121996303</v>
      </c>
      <c r="N69" s="125" t="e">
        <f aca="false">(H69/E69)*100</f>
        <v>#DIV/0!</v>
      </c>
      <c r="O69" s="125" t="e">
        <f aca="false">(I69/F69)*100</f>
        <v>#DIV/0!</v>
      </c>
    </row>
    <row r="70" customFormat="false" ht="18.75" hidden="false" customHeight="true" outlineLevel="0" collapsed="false">
      <c r="A70" s="108" t="s">
        <v>431</v>
      </c>
      <c r="B70" s="108"/>
      <c r="C70" s="108"/>
      <c r="D70" s="108" t="n">
        <v>937</v>
      </c>
      <c r="E70" s="108"/>
      <c r="F70" s="108"/>
      <c r="G70" s="108" t="n">
        <v>880</v>
      </c>
      <c r="H70" s="107"/>
      <c r="I70" s="107"/>
      <c r="J70" s="242" t="n">
        <f aca="false">G70-D70</f>
        <v>-57</v>
      </c>
      <c r="K70" s="242" t="n">
        <f aca="false">H70-E70</f>
        <v>0</v>
      </c>
      <c r="L70" s="221" t="n">
        <f aca="false">I70-F70</f>
        <v>0</v>
      </c>
      <c r="M70" s="125" t="n">
        <f aca="false">(G70/D70)*100</f>
        <v>93.9167556029883</v>
      </c>
      <c r="N70" s="125" t="e">
        <f aca="false">(H70/E70)*100</f>
        <v>#DIV/0!</v>
      </c>
      <c r="O70" s="125" t="e">
        <f aca="false">(I70/F70)*100</f>
        <v>#DIV/0!</v>
      </c>
    </row>
    <row r="71" customFormat="false" ht="18.75" hidden="false" customHeight="true" outlineLevel="0" collapsed="false">
      <c r="A71" s="108" t="s">
        <v>432</v>
      </c>
      <c r="B71" s="108"/>
      <c r="C71" s="108"/>
      <c r="D71" s="108" t="n">
        <v>940</v>
      </c>
      <c r="E71" s="108" t="n">
        <v>186</v>
      </c>
      <c r="F71" s="108" t="n">
        <v>5</v>
      </c>
      <c r="G71" s="108" t="n">
        <v>1320</v>
      </c>
      <c r="H71" s="107" t="n">
        <v>264</v>
      </c>
      <c r="I71" s="107" t="n">
        <v>5</v>
      </c>
      <c r="J71" s="242" t="n">
        <f aca="false">G71-D71</f>
        <v>380</v>
      </c>
      <c r="K71" s="242" t="n">
        <f aca="false">H71-E71</f>
        <v>78</v>
      </c>
      <c r="L71" s="221" t="n">
        <f aca="false">I71-F71</f>
        <v>0</v>
      </c>
      <c r="M71" s="125" t="n">
        <f aca="false">(G71/D71)*100</f>
        <v>140.425531914894</v>
      </c>
      <c r="N71" s="125" t="n">
        <f aca="false">(H71/E71)*100</f>
        <v>141.935483870968</v>
      </c>
      <c r="O71" s="125" t="n">
        <f aca="false">(I71/F71)*100</f>
        <v>100</v>
      </c>
    </row>
    <row r="72" customFormat="false" ht="18.75" hidden="false" customHeight="true" outlineLevel="0" collapsed="false">
      <c r="A72" s="108" t="s">
        <v>433</v>
      </c>
      <c r="B72" s="108"/>
      <c r="C72" s="108"/>
      <c r="D72" s="108" t="n">
        <v>7200</v>
      </c>
      <c r="E72" s="108" t="n">
        <v>2514</v>
      </c>
      <c r="F72" s="108" t="n">
        <v>2.9</v>
      </c>
      <c r="G72" s="108" t="n">
        <v>6579</v>
      </c>
      <c r="H72" s="107" t="n">
        <v>2284</v>
      </c>
      <c r="I72" s="107" t="n">
        <v>2.9</v>
      </c>
      <c r="J72" s="242" t="n">
        <f aca="false">G72-D72</f>
        <v>-621</v>
      </c>
      <c r="K72" s="242" t="n">
        <f aca="false">H72-E72</f>
        <v>-230</v>
      </c>
      <c r="L72" s="221" t="n">
        <f aca="false">I72-F72</f>
        <v>0</v>
      </c>
      <c r="M72" s="125" t="n">
        <f aca="false">(G72/D72)*100</f>
        <v>91.375</v>
      </c>
      <c r="N72" s="125" t="n">
        <f aca="false">(H72/E72)*100</f>
        <v>90.8512330946699</v>
      </c>
      <c r="O72" s="125" t="n">
        <f aca="false">(I72/F72)*100</f>
        <v>100</v>
      </c>
    </row>
    <row r="73" customFormat="false" ht="18.75" hidden="false" customHeight="true" outlineLevel="0" collapsed="false">
      <c r="A73" s="108" t="s">
        <v>434</v>
      </c>
      <c r="B73" s="108"/>
      <c r="C73" s="108"/>
      <c r="D73" s="108"/>
      <c r="E73" s="108"/>
      <c r="F73" s="108"/>
      <c r="G73" s="108" t="n">
        <v>1</v>
      </c>
      <c r="H73" s="107" t="n">
        <v>2</v>
      </c>
      <c r="I73" s="107" t="n">
        <v>0.4</v>
      </c>
      <c r="J73" s="242" t="n">
        <f aca="false">G73-D73</f>
        <v>1</v>
      </c>
      <c r="K73" s="242" t="n">
        <f aca="false">H73-E73</f>
        <v>2</v>
      </c>
      <c r="L73" s="221" t="n">
        <f aca="false">I73-F73</f>
        <v>0.4</v>
      </c>
      <c r="M73" s="125" t="e">
        <f aca="false">(G73/D73)*100</f>
        <v>#DIV/0!</v>
      </c>
      <c r="N73" s="125" t="e">
        <f aca="false">(H73/E73)*100</f>
        <v>#DIV/0!</v>
      </c>
      <c r="O73" s="125" t="e">
        <f aca="false">(I73/F73)*100</f>
        <v>#DIV/0!</v>
      </c>
    </row>
    <row r="74" customFormat="false" ht="18.75" hidden="false" customHeight="true" outlineLevel="0" collapsed="false">
      <c r="A74" s="108" t="s">
        <v>435</v>
      </c>
      <c r="B74" s="108"/>
      <c r="C74" s="108"/>
      <c r="D74" s="108" t="n">
        <v>53</v>
      </c>
      <c r="E74" s="108" t="n">
        <v>7</v>
      </c>
      <c r="F74" s="108" t="n">
        <v>7571.4</v>
      </c>
      <c r="G74" s="108" t="n">
        <v>38</v>
      </c>
      <c r="H74" s="107" t="n">
        <v>7</v>
      </c>
      <c r="I74" s="107" t="n">
        <v>5442.9</v>
      </c>
      <c r="J74" s="242" t="n">
        <f aca="false">G74-D74</f>
        <v>-15</v>
      </c>
      <c r="K74" s="242" t="n">
        <f aca="false">H74-E74</f>
        <v>0</v>
      </c>
      <c r="L74" s="221" t="n">
        <f aca="false">I74-F74</f>
        <v>-2128.5</v>
      </c>
      <c r="M74" s="125" t="n">
        <f aca="false">(G74/D74)*100</f>
        <v>71.6981132075472</v>
      </c>
      <c r="N74" s="125" t="n">
        <f aca="false">(H74/E74)*100</f>
        <v>100</v>
      </c>
      <c r="O74" s="125" t="n">
        <f aca="false">(I74/F74)*100</f>
        <v>71.8876297646406</v>
      </c>
    </row>
    <row r="75" customFormat="false" ht="18.75" hidden="false" customHeight="true" outlineLevel="0" collapsed="false">
      <c r="A75" s="108" t="s">
        <v>436</v>
      </c>
      <c r="B75" s="108"/>
      <c r="C75" s="108"/>
      <c r="D75" s="108" t="n">
        <v>87</v>
      </c>
      <c r="E75" s="108" t="n">
        <v>290</v>
      </c>
      <c r="F75" s="108" t="n">
        <v>300</v>
      </c>
      <c r="G75" s="108" t="n">
        <v>112</v>
      </c>
      <c r="H75" s="107" t="n">
        <v>389</v>
      </c>
      <c r="I75" s="107" t="n">
        <v>287.1</v>
      </c>
      <c r="J75" s="242" t="n">
        <f aca="false">G75-D75</f>
        <v>25</v>
      </c>
      <c r="K75" s="242" t="n">
        <f aca="false">H75-E75</f>
        <v>99</v>
      </c>
      <c r="L75" s="221" t="n">
        <f aca="false">I75-F75</f>
        <v>-12.9</v>
      </c>
      <c r="M75" s="125" t="n">
        <f aca="false">(G75/D75)*100</f>
        <v>128.735632183908</v>
      </c>
      <c r="N75" s="125" t="n">
        <f aca="false">(H75/E75)*100</f>
        <v>134.137931034483</v>
      </c>
      <c r="O75" s="125" t="n">
        <f aca="false">(I75/F75)*100</f>
        <v>95.7</v>
      </c>
    </row>
    <row r="76" customFormat="false" ht="18.75" hidden="false" customHeight="true" outlineLevel="0" collapsed="false">
      <c r="A76" s="108" t="s">
        <v>437</v>
      </c>
      <c r="B76" s="108"/>
      <c r="C76" s="108"/>
      <c r="D76" s="108" t="n">
        <v>33</v>
      </c>
      <c r="E76" s="108" t="n">
        <v>2920</v>
      </c>
      <c r="F76" s="108" t="n">
        <v>11.3</v>
      </c>
      <c r="G76" s="108" t="n">
        <v>35</v>
      </c>
      <c r="H76" s="107" t="n">
        <v>3171</v>
      </c>
      <c r="I76" s="107" t="n">
        <v>11</v>
      </c>
      <c r="J76" s="242" t="n">
        <f aca="false">G76-D76</f>
        <v>2</v>
      </c>
      <c r="K76" s="242" t="n">
        <f aca="false">H76-E76</f>
        <v>251</v>
      </c>
      <c r="L76" s="221" t="n">
        <f aca="false">I76-F76</f>
        <v>-0.300000000000001</v>
      </c>
      <c r="M76" s="125" t="n">
        <f aca="false">(G76/D76)*100</f>
        <v>106.060606060606</v>
      </c>
      <c r="N76" s="125" t="n">
        <f aca="false">(H76/E76)*100</f>
        <v>108.595890410959</v>
      </c>
      <c r="O76" s="125" t="n">
        <f aca="false">(I76/F76)*100</f>
        <v>97.3451327433628</v>
      </c>
    </row>
    <row r="77" customFormat="false" ht="18.75" hidden="false" customHeight="true" outlineLevel="0" collapsed="false">
      <c r="A77" s="108" t="s">
        <v>438</v>
      </c>
      <c r="B77" s="108"/>
      <c r="C77" s="108"/>
      <c r="D77" s="108" t="n">
        <v>55</v>
      </c>
      <c r="E77" s="108" t="n">
        <v>174</v>
      </c>
      <c r="F77" s="108" t="n">
        <v>316.1</v>
      </c>
      <c r="G77" s="108" t="n">
        <v>57</v>
      </c>
      <c r="H77" s="107" t="n">
        <v>180</v>
      </c>
      <c r="I77" s="107" t="n">
        <v>316.7</v>
      </c>
      <c r="J77" s="242" t="n">
        <f aca="false">G77-D77</f>
        <v>2</v>
      </c>
      <c r="K77" s="242" t="n">
        <f aca="false">H77-E77</f>
        <v>6</v>
      </c>
      <c r="L77" s="221" t="n">
        <f aca="false">I77-F77</f>
        <v>0.599999999999966</v>
      </c>
      <c r="M77" s="125" t="n">
        <f aca="false">(G77/D77)*100</f>
        <v>103.636363636364</v>
      </c>
      <c r="N77" s="125" t="n">
        <f aca="false">(H77/E77)*100</f>
        <v>103.448275862069</v>
      </c>
      <c r="O77" s="125" t="n">
        <f aca="false">(I77/F77)*100</f>
        <v>100.189813350206</v>
      </c>
    </row>
    <row r="78" customFormat="false" ht="18.75" hidden="false" customHeight="true" outlineLevel="0" collapsed="false">
      <c r="A78" s="108" t="s">
        <v>439</v>
      </c>
      <c r="B78" s="108"/>
      <c r="C78" s="108"/>
      <c r="D78" s="108" t="n">
        <v>56</v>
      </c>
      <c r="E78" s="108" t="n">
        <v>107</v>
      </c>
      <c r="F78" s="108" t="n">
        <v>523.4</v>
      </c>
      <c r="G78" s="108" t="n">
        <v>66</v>
      </c>
      <c r="H78" s="107" t="n">
        <v>95</v>
      </c>
      <c r="I78" s="107" t="n">
        <v>694.7</v>
      </c>
      <c r="J78" s="242" t="n">
        <f aca="false">G78-D78</f>
        <v>10</v>
      </c>
      <c r="K78" s="242" t="n">
        <f aca="false">H78-E78</f>
        <v>-12</v>
      </c>
      <c r="L78" s="221" t="n">
        <f aca="false">I78-F78</f>
        <v>171.3</v>
      </c>
      <c r="M78" s="125" t="n">
        <f aca="false">(G78/D78)*100</f>
        <v>117.857142857143</v>
      </c>
      <c r="N78" s="125" t="n">
        <f aca="false">(H78/E78)*100</f>
        <v>88.785046728972</v>
      </c>
      <c r="O78" s="125" t="n">
        <f aca="false">(I78/F78)*100</f>
        <v>132.728314864349</v>
      </c>
    </row>
    <row r="79" customFormat="false" ht="18.75" hidden="false" customHeight="true" outlineLevel="0" collapsed="false">
      <c r="A79" s="108" t="s">
        <v>390</v>
      </c>
      <c r="B79" s="108"/>
      <c r="C79" s="108"/>
      <c r="D79" s="108" t="n">
        <v>132.8</v>
      </c>
      <c r="E79" s="108" t="n">
        <v>10000</v>
      </c>
      <c r="F79" s="108" t="n">
        <v>13.28</v>
      </c>
      <c r="G79" s="108" t="n">
        <v>233.6</v>
      </c>
      <c r="H79" s="107" t="n">
        <v>14902</v>
      </c>
      <c r="I79" s="107" t="n">
        <v>15.68</v>
      </c>
      <c r="J79" s="242" t="n">
        <f aca="false">G79-D79</f>
        <v>100.8</v>
      </c>
      <c r="K79" s="242" t="n">
        <f aca="false">H79-E79</f>
        <v>4902</v>
      </c>
      <c r="L79" s="221" t="n">
        <f aca="false">I79-F79</f>
        <v>2.4</v>
      </c>
      <c r="M79" s="125" t="n">
        <f aca="false">(G79/D79)*100</f>
        <v>175.903614457831</v>
      </c>
      <c r="N79" s="125" t="n">
        <f aca="false">(H79/E79)*100</f>
        <v>149.02</v>
      </c>
      <c r="O79" s="125" t="n">
        <f aca="false">(I79/F79)*100</f>
        <v>118.072289156627</v>
      </c>
    </row>
    <row r="80" customFormat="false" ht="18.75" hidden="false" customHeight="true" outlineLevel="0" collapsed="false">
      <c r="A80" s="108" t="s">
        <v>388</v>
      </c>
      <c r="B80" s="108"/>
      <c r="C80" s="108"/>
      <c r="D80" s="108" t="n">
        <v>25425</v>
      </c>
      <c r="E80" s="108" t="n">
        <v>3569.4</v>
      </c>
      <c r="F80" s="108" t="n">
        <v>2.37</v>
      </c>
      <c r="G80" s="108" t="n">
        <v>24412</v>
      </c>
      <c r="H80" s="107" t="n">
        <v>3521.5</v>
      </c>
      <c r="I80" s="107" t="n">
        <v>2.31</v>
      </c>
      <c r="J80" s="242" t="n">
        <f aca="false">G80-D80</f>
        <v>-1013</v>
      </c>
      <c r="K80" s="242" t="n">
        <f aca="false">H80-E80</f>
        <v>-47.9000000000001</v>
      </c>
      <c r="L80" s="221" t="n">
        <f aca="false">I80-F80</f>
        <v>-0.0600000000000001</v>
      </c>
      <c r="M80" s="125" t="n">
        <f aca="false">(G80/D80)*100</f>
        <v>96.015732546706</v>
      </c>
      <c r="N80" s="125" t="n">
        <f aca="false">(H80/E80)*100</f>
        <v>98.6580377654508</v>
      </c>
      <c r="O80" s="125" t="n">
        <f aca="false">(I80/F80)*100</f>
        <v>97.4683544303798</v>
      </c>
    </row>
    <row r="81" customFormat="false" ht="18.75" hidden="false" customHeight="true" outlineLevel="0" collapsed="false">
      <c r="A81" s="108" t="s">
        <v>394</v>
      </c>
      <c r="B81" s="108"/>
      <c r="C81" s="108"/>
      <c r="D81" s="214" t="n">
        <v>15849.8</v>
      </c>
      <c r="E81" s="214" t="n">
        <v>182053.8</v>
      </c>
      <c r="F81" s="243" t="n">
        <v>87.1</v>
      </c>
      <c r="G81" s="214" t="n">
        <v>8801.9</v>
      </c>
      <c r="H81" s="214" t="n">
        <v>185455</v>
      </c>
      <c r="I81" s="243" t="n">
        <v>47.5</v>
      </c>
      <c r="J81" s="242" t="n">
        <f aca="false">G81-D81</f>
        <v>-7047.9</v>
      </c>
      <c r="K81" s="242" t="n">
        <f aca="false">H81-E81</f>
        <v>3401.20000000001</v>
      </c>
      <c r="L81" s="221" t="n">
        <f aca="false">I81-F81</f>
        <v>-39.6</v>
      </c>
      <c r="M81" s="125" t="n">
        <f aca="false">(G81/D81)*100</f>
        <v>55.5331928478593</v>
      </c>
      <c r="N81" s="125" t="n">
        <f aca="false">(H81/E81)*100</f>
        <v>101.868238949146</v>
      </c>
      <c r="O81" s="125" t="n">
        <f aca="false">(I81/F81)*100</f>
        <v>54.5350172215844</v>
      </c>
    </row>
    <row r="82" customFormat="false" ht="18.75" hidden="false" customHeight="true" outlineLevel="0" collapsed="false">
      <c r="A82" s="108" t="s">
        <v>395</v>
      </c>
      <c r="B82" s="108"/>
      <c r="C82" s="108"/>
      <c r="D82" s="214" t="n">
        <v>481.9</v>
      </c>
      <c r="E82" s="214" t="n">
        <v>11292</v>
      </c>
      <c r="F82" s="243" t="n">
        <v>42.7</v>
      </c>
      <c r="G82" s="214" t="n">
        <v>521.6</v>
      </c>
      <c r="H82" s="214" t="n">
        <v>11301</v>
      </c>
      <c r="I82" s="243" t="n">
        <v>46.2</v>
      </c>
      <c r="J82" s="242" t="n">
        <f aca="false">G82-D82</f>
        <v>39.7</v>
      </c>
      <c r="K82" s="242" t="n">
        <f aca="false">H82-E82</f>
        <v>9</v>
      </c>
      <c r="L82" s="221" t="n">
        <f aca="false">I82-F82</f>
        <v>3.5</v>
      </c>
      <c r="M82" s="125" t="n">
        <f aca="false">(G82/D82)*100</f>
        <v>108.238223697863</v>
      </c>
      <c r="N82" s="125" t="n">
        <f aca="false">(H82/E82)*100</f>
        <v>100.079702444208</v>
      </c>
      <c r="O82" s="125" t="n">
        <f aca="false">(I82/F82)*100</f>
        <v>108.196721311475</v>
      </c>
    </row>
    <row r="83" customFormat="false" ht="18.75" hidden="false" customHeight="true" outlineLevel="0" collapsed="false">
      <c r="A83" s="108" t="s">
        <v>396</v>
      </c>
      <c r="B83" s="108"/>
      <c r="C83" s="108"/>
      <c r="D83" s="214" t="n">
        <v>290</v>
      </c>
      <c r="E83" s="214" t="n">
        <v>2637</v>
      </c>
      <c r="F83" s="243" t="n">
        <v>110</v>
      </c>
      <c r="G83" s="214" t="n">
        <v>221.6</v>
      </c>
      <c r="H83" s="214" t="n">
        <v>3244</v>
      </c>
      <c r="I83" s="243" t="n">
        <v>68.3</v>
      </c>
      <c r="J83" s="242" t="n">
        <f aca="false">G83-D83</f>
        <v>-68.4</v>
      </c>
      <c r="K83" s="242" t="n">
        <f aca="false">H83-E83</f>
        <v>607</v>
      </c>
      <c r="L83" s="221" t="n">
        <f aca="false">I83-F83</f>
        <v>-41.7</v>
      </c>
      <c r="M83" s="125" t="n">
        <f aca="false">(G83/D83)*100</f>
        <v>76.4137931034483</v>
      </c>
      <c r="N83" s="125" t="n">
        <f aca="false">(H83/E83)*100</f>
        <v>123.018581721653</v>
      </c>
      <c r="O83" s="125" t="n">
        <f aca="false">(I83/F83)*100</f>
        <v>62.0909090909091</v>
      </c>
    </row>
    <row r="84" customFormat="false" ht="18.75" hidden="false" customHeight="true" outlineLevel="0" collapsed="false">
      <c r="A84" s="108" t="s">
        <v>397</v>
      </c>
      <c r="B84" s="108"/>
      <c r="C84" s="108"/>
      <c r="D84" s="214" t="n">
        <v>281</v>
      </c>
      <c r="E84" s="214"/>
      <c r="F84" s="243"/>
      <c r="G84" s="214" t="n">
        <v>453.3</v>
      </c>
      <c r="H84" s="214"/>
      <c r="I84" s="243"/>
      <c r="J84" s="242" t="n">
        <f aca="false">G84-D84</f>
        <v>172.3</v>
      </c>
      <c r="K84" s="242" t="n">
        <f aca="false">H84-E84</f>
        <v>0</v>
      </c>
      <c r="L84" s="221" t="n">
        <f aca="false">I84-F84</f>
        <v>0</v>
      </c>
      <c r="M84" s="125" t="n">
        <f aca="false">(G84/D84)*100</f>
        <v>161.316725978648</v>
      </c>
      <c r="N84" s="125" t="e">
        <f aca="false">(H84/E84)*100</f>
        <v>#DIV/0!</v>
      </c>
      <c r="O84" s="125" t="e">
        <f aca="false">(I84/F84)*100</f>
        <v>#DIV/0!</v>
      </c>
    </row>
    <row r="85" customFormat="false" ht="18.75" hidden="false" customHeight="true" outlineLevel="0" collapsed="false">
      <c r="A85" s="108" t="s">
        <v>440</v>
      </c>
      <c r="B85" s="108"/>
      <c r="C85" s="108"/>
      <c r="D85" s="214" t="n">
        <v>2949.8</v>
      </c>
      <c r="E85" s="214"/>
      <c r="F85" s="243"/>
      <c r="G85" s="214" t="n">
        <v>1953.8</v>
      </c>
      <c r="H85" s="214"/>
      <c r="I85" s="243"/>
      <c r="J85" s="242" t="n">
        <f aca="false">G85-D85</f>
        <v>-996</v>
      </c>
      <c r="K85" s="242" t="n">
        <f aca="false">H85-E85</f>
        <v>0</v>
      </c>
      <c r="L85" s="221" t="n">
        <f aca="false">I85-F85</f>
        <v>0</v>
      </c>
      <c r="M85" s="125" t="n">
        <f aca="false">(G85/D85)*100</f>
        <v>66.2349989829819</v>
      </c>
      <c r="N85" s="125" t="e">
        <f aca="false">(H85/E85)*100</f>
        <v>#DIV/0!</v>
      </c>
      <c r="O85" s="125" t="e">
        <f aca="false">(I85/F85)*100</f>
        <v>#DIV/0!</v>
      </c>
    </row>
    <row r="86" customFormat="false" ht="18.75" hidden="false" customHeight="true" outlineLevel="0" collapsed="false">
      <c r="A86" s="108" t="s">
        <v>403</v>
      </c>
      <c r="B86" s="108"/>
      <c r="C86" s="108"/>
      <c r="D86" s="214" t="n">
        <v>10</v>
      </c>
      <c r="E86" s="214" t="n">
        <v>765</v>
      </c>
      <c r="F86" s="243" t="n">
        <v>400</v>
      </c>
      <c r="G86" s="214" t="n">
        <v>227</v>
      </c>
      <c r="H86" s="214" t="n">
        <v>733</v>
      </c>
      <c r="I86" s="243" t="n">
        <v>400</v>
      </c>
      <c r="J86" s="242" t="n">
        <f aca="false">G86-D86</f>
        <v>217</v>
      </c>
      <c r="K86" s="242" t="n">
        <f aca="false">H86-E86</f>
        <v>-32</v>
      </c>
      <c r="L86" s="221" t="n">
        <f aca="false">I86-F86</f>
        <v>0</v>
      </c>
      <c r="M86" s="125" t="n">
        <f aca="false">(G86/D86)*100</f>
        <v>2270</v>
      </c>
      <c r="N86" s="125" t="n">
        <f aca="false">(H86/E86)*100</f>
        <v>95.8169934640523</v>
      </c>
      <c r="O86" s="125" t="n">
        <f aca="false">(I86/F86)*100</f>
        <v>100</v>
      </c>
    </row>
    <row r="87" customFormat="false" ht="18.75" hidden="false" customHeight="true" outlineLevel="0" collapsed="false">
      <c r="A87" s="108" t="s">
        <v>407</v>
      </c>
      <c r="B87" s="108"/>
      <c r="C87" s="108"/>
      <c r="D87" s="214"/>
      <c r="E87" s="214" t="n">
        <v>0</v>
      </c>
      <c r="F87" s="243" t="n">
        <v>0</v>
      </c>
      <c r="G87" s="214" t="n">
        <v>90.2</v>
      </c>
      <c r="H87" s="214"/>
      <c r="I87" s="243"/>
      <c r="J87" s="242" t="n">
        <f aca="false">G87-D87</f>
        <v>90.2</v>
      </c>
      <c r="K87" s="242" t="n">
        <f aca="false">H87-E87</f>
        <v>0</v>
      </c>
      <c r="L87" s="221" t="n">
        <f aca="false">I87-F87</f>
        <v>0</v>
      </c>
      <c r="M87" s="125" t="e">
        <f aca="false">(G87/D87)*100</f>
        <v>#DIV/0!</v>
      </c>
      <c r="N87" s="125" t="e">
        <f aca="false">(H87/E87)*100</f>
        <v>#DIV/0!</v>
      </c>
      <c r="O87" s="125" t="e">
        <f aca="false">(I87/F87)*100</f>
        <v>#DIV/0!</v>
      </c>
    </row>
    <row r="88" customFormat="false" ht="21" hidden="false" customHeight="true" outlineLevel="0" collapsed="false">
      <c r="A88" s="108" t="s">
        <v>405</v>
      </c>
      <c r="B88" s="108"/>
      <c r="C88" s="108"/>
      <c r="D88" s="214" t="n">
        <v>3</v>
      </c>
      <c r="E88" s="214" t="n">
        <v>0</v>
      </c>
      <c r="F88" s="243" t="n">
        <v>0</v>
      </c>
      <c r="G88" s="214" t="n">
        <v>3</v>
      </c>
      <c r="H88" s="214"/>
      <c r="I88" s="243"/>
      <c r="J88" s="242" t="n">
        <f aca="false">G88-D88</f>
        <v>0</v>
      </c>
      <c r="K88" s="242" t="n">
        <f aca="false">H88-E88</f>
        <v>0</v>
      </c>
      <c r="L88" s="221" t="n">
        <f aca="false">I88-F88</f>
        <v>0</v>
      </c>
      <c r="M88" s="125" t="n">
        <f aca="false">(G88/D88)*100</f>
        <v>100</v>
      </c>
      <c r="N88" s="125" t="e">
        <f aca="false">(H88/E88)*100</f>
        <v>#DIV/0!</v>
      </c>
      <c r="O88" s="125" t="e">
        <f aca="false">(I88/F88)*100</f>
        <v>#DIV/0!</v>
      </c>
    </row>
    <row r="89" customFormat="false" ht="20.1" hidden="false" customHeight="true" outlineLevel="0" collapsed="false">
      <c r="A89" s="117" t="s">
        <v>409</v>
      </c>
      <c r="B89" s="117"/>
      <c r="C89" s="117"/>
      <c r="D89" s="214" t="n">
        <v>609.3</v>
      </c>
      <c r="E89" s="214" t="n">
        <v>0</v>
      </c>
      <c r="F89" s="243" t="n">
        <v>0</v>
      </c>
      <c r="G89" s="214" t="n">
        <v>440.6</v>
      </c>
      <c r="H89" s="214"/>
      <c r="I89" s="243"/>
      <c r="J89" s="242" t="n">
        <f aca="false">G89-D89</f>
        <v>-168.7</v>
      </c>
      <c r="K89" s="242" t="n">
        <f aca="false">H89-E89</f>
        <v>0</v>
      </c>
      <c r="L89" s="221" t="n">
        <f aca="false">I89-F89</f>
        <v>0</v>
      </c>
      <c r="M89" s="125" t="n">
        <f aca="false">(G89/D89)*100</f>
        <v>72.3124897423273</v>
      </c>
      <c r="N89" s="125" t="e">
        <f aca="false">(H89/E89)*100</f>
        <v>#DIV/0!</v>
      </c>
      <c r="O89" s="125" t="e">
        <f aca="false">(I89/F89)*100</f>
        <v>#DIV/0!</v>
      </c>
    </row>
    <row r="90" customFormat="false" ht="20.1" hidden="false" customHeight="true" outlineLevel="0" collapsed="false">
      <c r="A90" s="117"/>
      <c r="B90" s="117"/>
      <c r="C90" s="117"/>
      <c r="D90" s="214"/>
      <c r="E90" s="214"/>
      <c r="F90" s="243"/>
      <c r="G90" s="214"/>
      <c r="H90" s="214"/>
      <c r="I90" s="243"/>
      <c r="J90" s="242" t="n">
        <f aca="false">G90-D90</f>
        <v>0</v>
      </c>
      <c r="K90" s="242" t="n">
        <f aca="false">H90-E90</f>
        <v>0</v>
      </c>
      <c r="L90" s="221" t="n">
        <f aca="false">I90-F90</f>
        <v>0</v>
      </c>
      <c r="M90" s="125" t="e">
        <f aca="false">(G90/D90)*100</f>
        <v>#DIV/0!</v>
      </c>
      <c r="N90" s="125" t="e">
        <f aca="false">(H90/E90)*100</f>
        <v>#DIV/0!</v>
      </c>
      <c r="O90" s="125" t="e">
        <f aca="false">(I90/F90)*100</f>
        <v>#DIV/0!</v>
      </c>
    </row>
    <row r="91" customFormat="false" ht="24.95" hidden="false" customHeight="true" outlineLevel="0" collapsed="false">
      <c r="A91" s="131" t="s">
        <v>86</v>
      </c>
      <c r="B91" s="131"/>
      <c r="C91" s="131"/>
      <c r="D91" s="205" t="n">
        <f aca="false">SUM(D68:D90)</f>
        <v>69330.6</v>
      </c>
      <c r="E91" s="209"/>
      <c r="F91" s="244"/>
      <c r="G91" s="205" t="n">
        <f aca="false">SUM(G68:G90)</f>
        <v>57233.6</v>
      </c>
      <c r="H91" s="209"/>
      <c r="I91" s="244"/>
      <c r="J91" s="242" t="n">
        <f aca="false">G91-D91</f>
        <v>-12097</v>
      </c>
      <c r="K91" s="209"/>
      <c r="L91" s="244"/>
      <c r="M91" s="125" t="n">
        <f aca="false">(G91/D91)*100</f>
        <v>82.5517159811108</v>
      </c>
      <c r="N91" s="209"/>
      <c r="O91" s="244"/>
    </row>
    <row r="92" customFormat="false" ht="18.75" hidden="false" customHeight="false" outlineLevel="0" collapsed="false">
      <c r="A92" s="157"/>
      <c r="B92" s="245"/>
      <c r="C92" s="245"/>
      <c r="D92" s="245"/>
      <c r="E92" s="245"/>
      <c r="F92" s="155"/>
      <c r="G92" s="155"/>
      <c r="H92" s="155"/>
      <c r="I92" s="201"/>
      <c r="J92" s="201"/>
      <c r="K92" s="201"/>
      <c r="L92" s="201"/>
      <c r="M92" s="201"/>
      <c r="N92" s="201"/>
      <c r="O92" s="201"/>
    </row>
    <row r="93" customFormat="false" ht="18.75" hidden="false" customHeight="true" outlineLevel="0" collapsed="false">
      <c r="A93" s="201" t="s">
        <v>441</v>
      </c>
      <c r="B93" s="201"/>
      <c r="C93" s="201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</row>
    <row r="94" customFormat="false" ht="18.75" hidden="false" customHeight="false" outlineLevel="0" collapsed="false">
      <c r="A94" s="202"/>
      <c r="B94" s="233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</row>
    <row r="95" customFormat="false" ht="56.25" hidden="false" customHeight="true" outlineLevel="0" collapsed="false">
      <c r="A95" s="108" t="s">
        <v>442</v>
      </c>
      <c r="B95" s="108" t="s">
        <v>443</v>
      </c>
      <c r="C95" s="108"/>
      <c r="D95" s="108" t="s">
        <v>444</v>
      </c>
      <c r="E95" s="108"/>
      <c r="F95" s="108" t="s">
        <v>445</v>
      </c>
      <c r="G95" s="108"/>
      <c r="H95" s="108" t="s">
        <v>446</v>
      </c>
      <c r="I95" s="108"/>
      <c r="J95" s="108"/>
      <c r="K95" s="108" t="s">
        <v>447</v>
      </c>
      <c r="L95" s="108"/>
      <c r="M95" s="108" t="s">
        <v>448</v>
      </c>
      <c r="N95" s="108"/>
      <c r="O95" s="108"/>
    </row>
    <row r="96" customFormat="false" ht="18.75" hidden="false" customHeight="true" outlineLevel="0" collapsed="false">
      <c r="A96" s="107" t="n">
        <v>1</v>
      </c>
      <c r="B96" s="107" t="n">
        <v>2</v>
      </c>
      <c r="C96" s="107"/>
      <c r="D96" s="107" t="n">
        <v>3</v>
      </c>
      <c r="E96" s="107"/>
      <c r="F96" s="107" t="n">
        <v>4</v>
      </c>
      <c r="G96" s="107"/>
      <c r="H96" s="107" t="n">
        <v>5</v>
      </c>
      <c r="I96" s="107"/>
      <c r="J96" s="107"/>
      <c r="K96" s="107" t="n">
        <v>6</v>
      </c>
      <c r="L96" s="107"/>
      <c r="M96" s="107" t="n">
        <v>7</v>
      </c>
      <c r="N96" s="107"/>
      <c r="O96" s="107"/>
    </row>
    <row r="97" customFormat="false" ht="18.75" hidden="false" customHeight="true" outlineLevel="0" collapsed="false">
      <c r="A97" s="121"/>
      <c r="B97" s="121"/>
      <c r="C97" s="121"/>
      <c r="D97" s="246"/>
      <c r="E97" s="246"/>
      <c r="F97" s="247" t="s">
        <v>449</v>
      </c>
      <c r="G97" s="247"/>
      <c r="H97" s="248"/>
      <c r="I97" s="248"/>
      <c r="J97" s="248"/>
      <c r="K97" s="214"/>
      <c r="L97" s="214"/>
      <c r="M97" s="246"/>
      <c r="N97" s="246"/>
      <c r="O97" s="246"/>
    </row>
    <row r="98" customFormat="false" ht="18.75" hidden="false" customHeight="true" outlineLevel="0" collapsed="false">
      <c r="A98" s="121"/>
      <c r="B98" s="121"/>
      <c r="C98" s="121"/>
      <c r="D98" s="246"/>
      <c r="E98" s="246"/>
      <c r="F98" s="247"/>
      <c r="G98" s="247"/>
      <c r="H98" s="248"/>
      <c r="I98" s="248"/>
      <c r="J98" s="248"/>
      <c r="K98" s="214"/>
      <c r="L98" s="214"/>
      <c r="M98" s="246"/>
      <c r="N98" s="246"/>
      <c r="O98" s="246"/>
    </row>
    <row r="99" customFormat="false" ht="18.75" hidden="false" customHeight="true" outlineLevel="0" collapsed="false">
      <c r="A99" s="121"/>
      <c r="B99" s="236"/>
      <c r="C99" s="236"/>
      <c r="D99" s="246"/>
      <c r="E99" s="246"/>
      <c r="F99" s="247"/>
      <c r="G99" s="247"/>
      <c r="H99" s="248"/>
      <c r="I99" s="248"/>
      <c r="J99" s="248"/>
      <c r="K99" s="214"/>
      <c r="L99" s="214"/>
      <c r="M99" s="246"/>
      <c r="N99" s="246"/>
      <c r="O99" s="246"/>
    </row>
    <row r="100" customFormat="false" ht="18.75" hidden="false" customHeight="true" outlineLevel="0" collapsed="false">
      <c r="A100" s="121"/>
      <c r="B100" s="121"/>
      <c r="C100" s="121"/>
      <c r="D100" s="246"/>
      <c r="E100" s="246"/>
      <c r="F100" s="247"/>
      <c r="G100" s="247"/>
      <c r="H100" s="248"/>
      <c r="I100" s="248"/>
      <c r="J100" s="248"/>
      <c r="K100" s="214"/>
      <c r="L100" s="214"/>
      <c r="M100" s="246"/>
      <c r="N100" s="246"/>
      <c r="O100" s="246"/>
    </row>
    <row r="101" customFormat="false" ht="18.75" hidden="false" customHeight="true" outlineLevel="0" collapsed="false">
      <c r="A101" s="131" t="s">
        <v>86</v>
      </c>
      <c r="B101" s="112" t="s">
        <v>450</v>
      </c>
      <c r="C101" s="112"/>
      <c r="D101" s="112" t="s">
        <v>450</v>
      </c>
      <c r="E101" s="112"/>
      <c r="F101" s="112" t="s">
        <v>450</v>
      </c>
      <c r="G101" s="112"/>
      <c r="H101" s="249"/>
      <c r="I101" s="249"/>
      <c r="J101" s="249"/>
      <c r="K101" s="205" t="n">
        <f aca="false">SUM(K97:L100)</f>
        <v>0</v>
      </c>
      <c r="L101" s="205"/>
      <c r="M101" s="250"/>
      <c r="N101" s="250"/>
      <c r="O101" s="250"/>
    </row>
    <row r="102" customFormat="false" ht="18.75" hidden="false" customHeight="false" outlineLevel="0" collapsed="false">
      <c r="A102" s="155"/>
      <c r="B102" s="200"/>
      <c r="C102" s="200"/>
      <c r="D102" s="200"/>
      <c r="E102" s="200"/>
      <c r="F102" s="200"/>
      <c r="G102" s="200"/>
      <c r="H102" s="200"/>
      <c r="I102" s="200"/>
      <c r="J102" s="200"/>
      <c r="K102" s="183"/>
      <c r="L102" s="183"/>
      <c r="M102" s="183"/>
      <c r="N102" s="183"/>
      <c r="O102" s="183"/>
    </row>
    <row r="103" customFormat="false" ht="18.75" hidden="false" customHeight="true" outlineLevel="0" collapsed="false">
      <c r="A103" s="201" t="s">
        <v>451</v>
      </c>
      <c r="B103" s="201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</row>
    <row r="104" customFormat="false" ht="15" hidden="false" customHeight="true" outlineLevel="0" collapsed="false">
      <c r="A104" s="201"/>
      <c r="B104" s="201"/>
      <c r="C104" s="201"/>
      <c r="D104" s="201"/>
      <c r="E104" s="201"/>
      <c r="F104" s="201"/>
      <c r="G104" s="201"/>
      <c r="H104" s="201"/>
      <c r="I104" s="251"/>
      <c r="J104" s="202"/>
      <c r="K104" s="202"/>
      <c r="L104" s="202"/>
      <c r="M104" s="202"/>
      <c r="N104" s="202"/>
      <c r="O104" s="202"/>
    </row>
    <row r="105" customFormat="false" ht="42.75" hidden="false" customHeight="true" outlineLevel="0" collapsed="false">
      <c r="A105" s="108" t="s">
        <v>452</v>
      </c>
      <c r="B105" s="108"/>
      <c r="C105" s="108"/>
      <c r="D105" s="108" t="s">
        <v>453</v>
      </c>
      <c r="E105" s="108"/>
      <c r="F105" s="108" t="s">
        <v>454</v>
      </c>
      <c r="G105" s="108"/>
      <c r="H105" s="108"/>
      <c r="I105" s="108"/>
      <c r="J105" s="108" t="s">
        <v>455</v>
      </c>
      <c r="K105" s="108"/>
      <c r="L105" s="108"/>
      <c r="M105" s="108"/>
      <c r="N105" s="108" t="s">
        <v>456</v>
      </c>
      <c r="O105" s="108"/>
    </row>
    <row r="106" customFormat="false" ht="42.75" hidden="false" customHeight="true" outlineLevel="0" collapsed="false">
      <c r="A106" s="108"/>
      <c r="B106" s="108"/>
      <c r="C106" s="108"/>
      <c r="D106" s="108"/>
      <c r="E106" s="108"/>
      <c r="F106" s="107" t="s">
        <v>457</v>
      </c>
      <c r="G106" s="107"/>
      <c r="H106" s="108" t="s">
        <v>39</v>
      </c>
      <c r="I106" s="108"/>
      <c r="J106" s="107" t="s">
        <v>457</v>
      </c>
      <c r="K106" s="107"/>
      <c r="L106" s="108" t="s">
        <v>39</v>
      </c>
      <c r="M106" s="108"/>
      <c r="N106" s="108"/>
      <c r="O106" s="108"/>
    </row>
    <row r="107" customFormat="false" ht="18.75" hidden="false" customHeight="true" outlineLevel="0" collapsed="false">
      <c r="A107" s="108" t="n">
        <v>1</v>
      </c>
      <c r="B107" s="108"/>
      <c r="C107" s="108"/>
      <c r="D107" s="108" t="n">
        <v>2</v>
      </c>
      <c r="E107" s="108"/>
      <c r="F107" s="108" t="n">
        <v>3</v>
      </c>
      <c r="G107" s="108"/>
      <c r="H107" s="107" t="n">
        <v>4</v>
      </c>
      <c r="I107" s="107"/>
      <c r="J107" s="107" t="n">
        <v>5</v>
      </c>
      <c r="K107" s="107"/>
      <c r="L107" s="107" t="n">
        <v>6</v>
      </c>
      <c r="M107" s="107"/>
      <c r="N107" s="107" t="n">
        <v>7</v>
      </c>
      <c r="O107" s="107"/>
    </row>
    <row r="108" customFormat="false" ht="20.1" hidden="false" customHeight="true" outlineLevel="0" collapsed="false">
      <c r="A108" s="117" t="s">
        <v>458</v>
      </c>
      <c r="B108" s="117"/>
      <c r="C108" s="117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42" t="n">
        <f aca="false">D108+H108-L108</f>
        <v>0</v>
      </c>
      <c r="O108" s="242"/>
    </row>
    <row r="109" customFormat="false" ht="20.1" hidden="false" customHeight="true" outlineLevel="0" collapsed="false">
      <c r="A109" s="117" t="s">
        <v>459</v>
      </c>
      <c r="B109" s="117"/>
      <c r="C109" s="117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</row>
    <row r="110" customFormat="false" ht="20.1" hidden="false" customHeight="true" outlineLevel="0" collapsed="false">
      <c r="A110" s="117"/>
      <c r="B110" s="117"/>
      <c r="C110" s="117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</row>
    <row r="111" customFormat="false" ht="20.1" hidden="false" customHeight="true" outlineLevel="0" collapsed="false">
      <c r="A111" s="117" t="s">
        <v>460</v>
      </c>
      <c r="B111" s="117"/>
      <c r="C111" s="117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42" t="n">
        <f aca="false">D111+H111-L111</f>
        <v>0</v>
      </c>
      <c r="O111" s="242"/>
    </row>
    <row r="112" customFormat="false" ht="20.1" hidden="false" customHeight="true" outlineLevel="0" collapsed="false">
      <c r="A112" s="117" t="s">
        <v>461</v>
      </c>
      <c r="B112" s="117"/>
      <c r="C112" s="117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</row>
    <row r="113" customFormat="false" ht="20.1" hidden="false" customHeight="true" outlineLevel="0" collapsed="false">
      <c r="A113" s="117"/>
      <c r="B113" s="117"/>
      <c r="C113" s="117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</row>
    <row r="114" customFormat="false" ht="20.1" hidden="false" customHeight="true" outlineLevel="0" collapsed="false">
      <c r="A114" s="117" t="s">
        <v>462</v>
      </c>
      <c r="B114" s="117"/>
      <c r="C114" s="117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42" t="n">
        <f aca="false">D114+H114-L114</f>
        <v>0</v>
      </c>
      <c r="O114" s="242"/>
    </row>
    <row r="115" customFormat="false" ht="20.1" hidden="false" customHeight="true" outlineLevel="0" collapsed="false">
      <c r="A115" s="117" t="s">
        <v>459</v>
      </c>
      <c r="B115" s="117"/>
      <c r="C115" s="117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</row>
    <row r="116" customFormat="false" ht="20.1" hidden="false" customHeight="true" outlineLevel="0" collapsed="false">
      <c r="A116" s="117"/>
      <c r="B116" s="117"/>
      <c r="C116" s="117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</row>
    <row r="117" customFormat="false" ht="24.95" hidden="false" customHeight="true" outlineLevel="0" collapsed="false">
      <c r="A117" s="110" t="s">
        <v>86</v>
      </c>
      <c r="B117" s="110"/>
      <c r="C117" s="110"/>
      <c r="D117" s="205" t="n">
        <f aca="false">SUM(D108,D111,D114)</f>
        <v>0</v>
      </c>
      <c r="E117" s="205"/>
      <c r="F117" s="205" t="n">
        <f aca="false">SUM(F108,F111,F114)</f>
        <v>0</v>
      </c>
      <c r="G117" s="205"/>
      <c r="H117" s="205" t="n">
        <f aca="false">SUM(H108,H111,H114)</f>
        <v>0</v>
      </c>
      <c r="I117" s="205"/>
      <c r="J117" s="205" t="n">
        <f aca="false">SUM(J108,J111,J114)</f>
        <v>0</v>
      </c>
      <c r="K117" s="205"/>
      <c r="L117" s="205" t="n">
        <f aca="false">SUM(L108,L111,L114)</f>
        <v>0</v>
      </c>
      <c r="M117" s="205"/>
      <c r="N117" s="205" t="n">
        <f aca="false">D117+H117-L117</f>
        <v>0</v>
      </c>
      <c r="O117" s="205"/>
    </row>
  </sheetData>
  <mergeCells count="379">
    <mergeCell ref="A1:O1"/>
    <mergeCell ref="A2:O2"/>
    <mergeCell ref="A3:O3"/>
    <mergeCell ref="A4:O4"/>
    <mergeCell ref="A5:O5"/>
    <mergeCell ref="A7:O7"/>
    <mergeCell ref="A9:B9"/>
    <mergeCell ref="C9:E9"/>
    <mergeCell ref="F9:H9"/>
    <mergeCell ref="I9:K9"/>
    <mergeCell ref="L9:M9"/>
    <mergeCell ref="N9:O9"/>
    <mergeCell ref="A10:B10"/>
    <mergeCell ref="C10:E10"/>
    <mergeCell ref="F10:H10"/>
    <mergeCell ref="I10:K10"/>
    <mergeCell ref="L10:M10"/>
    <mergeCell ref="N10:O10"/>
    <mergeCell ref="A11:B11"/>
    <mergeCell ref="C11:E11"/>
    <mergeCell ref="F11:H11"/>
    <mergeCell ref="I11:K11"/>
    <mergeCell ref="L11:M11"/>
    <mergeCell ref="N11:O11"/>
    <mergeCell ref="A12:B12"/>
    <mergeCell ref="C12:E12"/>
    <mergeCell ref="F12:H12"/>
    <mergeCell ref="I12:K12"/>
    <mergeCell ref="L12:M12"/>
    <mergeCell ref="N12:O12"/>
    <mergeCell ref="A13:B13"/>
    <mergeCell ref="C13:E13"/>
    <mergeCell ref="F13:H13"/>
    <mergeCell ref="I13:K13"/>
    <mergeCell ref="L13:M13"/>
    <mergeCell ref="N13:O13"/>
    <mergeCell ref="A14:B14"/>
    <mergeCell ref="C14:E14"/>
    <mergeCell ref="F14:H14"/>
    <mergeCell ref="I14:K14"/>
    <mergeCell ref="L14:M14"/>
    <mergeCell ref="N14:O14"/>
    <mergeCell ref="A15:B15"/>
    <mergeCell ref="C15:E15"/>
    <mergeCell ref="F15:H15"/>
    <mergeCell ref="I15:K15"/>
    <mergeCell ref="L15:M15"/>
    <mergeCell ref="N15:O15"/>
    <mergeCell ref="A16:B16"/>
    <mergeCell ref="C16:E16"/>
    <mergeCell ref="F16:H16"/>
    <mergeCell ref="I16:K16"/>
    <mergeCell ref="L16:M16"/>
    <mergeCell ref="N16:O16"/>
    <mergeCell ref="A17:B17"/>
    <mergeCell ref="C17:E17"/>
    <mergeCell ref="F17:H17"/>
    <mergeCell ref="I17:K17"/>
    <mergeCell ref="L17:M17"/>
    <mergeCell ref="N17:O17"/>
    <mergeCell ref="A18:B18"/>
    <mergeCell ref="C18:E18"/>
    <mergeCell ref="F18:H18"/>
    <mergeCell ref="I18:K18"/>
    <mergeCell ref="L18:M18"/>
    <mergeCell ref="N18:O18"/>
    <mergeCell ref="A19:B19"/>
    <mergeCell ref="C19:E19"/>
    <mergeCell ref="F19:H19"/>
    <mergeCell ref="I19:K19"/>
    <mergeCell ref="L19:M19"/>
    <mergeCell ref="N19:O19"/>
    <mergeCell ref="A20:B20"/>
    <mergeCell ref="C20:E20"/>
    <mergeCell ref="F20:H20"/>
    <mergeCell ref="I20:K20"/>
    <mergeCell ref="L20:M20"/>
    <mergeCell ref="N20:O20"/>
    <mergeCell ref="A21:B21"/>
    <mergeCell ref="C21:E21"/>
    <mergeCell ref="F21:H21"/>
    <mergeCell ref="I21:K21"/>
    <mergeCell ref="L21:M21"/>
    <mergeCell ref="N21:O21"/>
    <mergeCell ref="A22:B22"/>
    <mergeCell ref="C22:E22"/>
    <mergeCell ref="F22:H22"/>
    <mergeCell ref="I22:K22"/>
    <mergeCell ref="L22:M22"/>
    <mergeCell ref="N22:O22"/>
    <mergeCell ref="A23:B23"/>
    <mergeCell ref="C23:E23"/>
    <mergeCell ref="F23:H23"/>
    <mergeCell ref="I23:K23"/>
    <mergeCell ref="L23:M23"/>
    <mergeCell ref="N23:O23"/>
    <mergeCell ref="A24:B24"/>
    <mergeCell ref="C24:E24"/>
    <mergeCell ref="F24:H24"/>
    <mergeCell ref="I24:K24"/>
    <mergeCell ref="L24:M24"/>
    <mergeCell ref="N24:O24"/>
    <mergeCell ref="A25:B25"/>
    <mergeCell ref="C25:E25"/>
    <mergeCell ref="F25:H25"/>
    <mergeCell ref="I25:K25"/>
    <mergeCell ref="L25:M25"/>
    <mergeCell ref="N25:O25"/>
    <mergeCell ref="A26:B26"/>
    <mergeCell ref="C26:E26"/>
    <mergeCell ref="F26:H26"/>
    <mergeCell ref="I26:K26"/>
    <mergeCell ref="L26:M26"/>
    <mergeCell ref="N26:O26"/>
    <mergeCell ref="A27:B27"/>
    <mergeCell ref="C27:E27"/>
    <mergeCell ref="F27:H27"/>
    <mergeCell ref="I27:K27"/>
    <mergeCell ref="L27:M27"/>
    <mergeCell ref="N27:O27"/>
    <mergeCell ref="A28:B28"/>
    <mergeCell ref="C28:E28"/>
    <mergeCell ref="F28:H28"/>
    <mergeCell ref="I28:K28"/>
    <mergeCell ref="L28:M28"/>
    <mergeCell ref="N28:O28"/>
    <mergeCell ref="A29:B29"/>
    <mergeCell ref="C29:E29"/>
    <mergeCell ref="F29:H29"/>
    <mergeCell ref="I29:K29"/>
    <mergeCell ref="L29:M29"/>
    <mergeCell ref="N29:O29"/>
    <mergeCell ref="A30:B30"/>
    <mergeCell ref="C30:E30"/>
    <mergeCell ref="F30:H30"/>
    <mergeCell ref="I30:K30"/>
    <mergeCell ref="L30:M30"/>
    <mergeCell ref="N30:O30"/>
    <mergeCell ref="A31:B31"/>
    <mergeCell ref="C31:E31"/>
    <mergeCell ref="F31:H31"/>
    <mergeCell ref="I31:K31"/>
    <mergeCell ref="L31:M31"/>
    <mergeCell ref="N31:O31"/>
    <mergeCell ref="A32:B32"/>
    <mergeCell ref="C32:E32"/>
    <mergeCell ref="F32:H32"/>
    <mergeCell ref="I32:K32"/>
    <mergeCell ref="L32:M32"/>
    <mergeCell ref="N32:O32"/>
    <mergeCell ref="A33:B33"/>
    <mergeCell ref="C33:E33"/>
    <mergeCell ref="F33:H33"/>
    <mergeCell ref="I33:K33"/>
    <mergeCell ref="L33:M33"/>
    <mergeCell ref="N33:O33"/>
    <mergeCell ref="A34:B34"/>
    <mergeCell ref="C34:E34"/>
    <mergeCell ref="F34:H34"/>
    <mergeCell ref="I34:K34"/>
    <mergeCell ref="L34:M34"/>
    <mergeCell ref="N34:O34"/>
    <mergeCell ref="A35:B35"/>
    <mergeCell ref="C35:E35"/>
    <mergeCell ref="F35:H35"/>
    <mergeCell ref="I35:K35"/>
    <mergeCell ref="L35:M35"/>
    <mergeCell ref="N35:O35"/>
    <mergeCell ref="A36:B36"/>
    <mergeCell ref="C36:E36"/>
    <mergeCell ref="F36:H36"/>
    <mergeCell ref="I36:K36"/>
    <mergeCell ref="L36:M36"/>
    <mergeCell ref="N36:O36"/>
    <mergeCell ref="A37:B37"/>
    <mergeCell ref="C37:E37"/>
    <mergeCell ref="F37:H37"/>
    <mergeCell ref="I37:K37"/>
    <mergeCell ref="L37:M37"/>
    <mergeCell ref="N37:O37"/>
    <mergeCell ref="A39:O39"/>
    <mergeCell ref="A41:O41"/>
    <mergeCell ref="B43:E43"/>
    <mergeCell ref="F43:O43"/>
    <mergeCell ref="B44:E44"/>
    <mergeCell ref="F44:O44"/>
    <mergeCell ref="B45:E45"/>
    <mergeCell ref="F45:O45"/>
    <mergeCell ref="B46:E46"/>
    <mergeCell ref="F46:O46"/>
    <mergeCell ref="B47:E47"/>
    <mergeCell ref="F47:O47"/>
    <mergeCell ref="A48:A51"/>
    <mergeCell ref="B48:E51"/>
    <mergeCell ref="F48:O48"/>
    <mergeCell ref="F49:O49"/>
    <mergeCell ref="F50:O50"/>
    <mergeCell ref="F51:O51"/>
    <mergeCell ref="B52:E52"/>
    <mergeCell ref="F52:O52"/>
    <mergeCell ref="B53:E53"/>
    <mergeCell ref="F53:O53"/>
    <mergeCell ref="B54:E54"/>
    <mergeCell ref="F54:O54"/>
    <mergeCell ref="B55:E55"/>
    <mergeCell ref="F55:O55"/>
    <mergeCell ref="B56:E56"/>
    <mergeCell ref="F56:O56"/>
    <mergeCell ref="B57:E57"/>
    <mergeCell ref="F57:O57"/>
    <mergeCell ref="B58:E58"/>
    <mergeCell ref="F58:O58"/>
    <mergeCell ref="B59:E59"/>
    <mergeCell ref="F59:O59"/>
    <mergeCell ref="B60:E60"/>
    <mergeCell ref="F60:O60"/>
    <mergeCell ref="B61:E61"/>
    <mergeCell ref="F61:O61"/>
    <mergeCell ref="A63:J63"/>
    <mergeCell ref="A65:C66"/>
    <mergeCell ref="D65:F65"/>
    <mergeCell ref="G65:I65"/>
    <mergeCell ref="J65:L65"/>
    <mergeCell ref="M65:O65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3:O93"/>
    <mergeCell ref="B95:C95"/>
    <mergeCell ref="D95:E95"/>
    <mergeCell ref="F95:G95"/>
    <mergeCell ref="H95:J95"/>
    <mergeCell ref="K95:L95"/>
    <mergeCell ref="M95:O95"/>
    <mergeCell ref="B96:C96"/>
    <mergeCell ref="D96:E96"/>
    <mergeCell ref="F96:G96"/>
    <mergeCell ref="H96:J96"/>
    <mergeCell ref="K96:L96"/>
    <mergeCell ref="M96:O96"/>
    <mergeCell ref="B97:C97"/>
    <mergeCell ref="D97:E97"/>
    <mergeCell ref="F97:G97"/>
    <mergeCell ref="H97:J97"/>
    <mergeCell ref="K97:L97"/>
    <mergeCell ref="M97:O97"/>
    <mergeCell ref="B98:C98"/>
    <mergeCell ref="D98:E98"/>
    <mergeCell ref="F98:G98"/>
    <mergeCell ref="H98:J98"/>
    <mergeCell ref="K98:L98"/>
    <mergeCell ref="M98:O98"/>
    <mergeCell ref="B99:C99"/>
    <mergeCell ref="D99:E99"/>
    <mergeCell ref="F99:G99"/>
    <mergeCell ref="H99:J99"/>
    <mergeCell ref="K99:L99"/>
    <mergeCell ref="M99:O99"/>
    <mergeCell ref="B100:C100"/>
    <mergeCell ref="D100:E100"/>
    <mergeCell ref="F100:G100"/>
    <mergeCell ref="H100:J100"/>
    <mergeCell ref="K100:L100"/>
    <mergeCell ref="M100:O100"/>
    <mergeCell ref="B101:C101"/>
    <mergeCell ref="D101:E101"/>
    <mergeCell ref="F101:G101"/>
    <mergeCell ref="H101:J101"/>
    <mergeCell ref="K101:L101"/>
    <mergeCell ref="M101:O101"/>
    <mergeCell ref="A103:O103"/>
    <mergeCell ref="A105:C106"/>
    <mergeCell ref="D105:E106"/>
    <mergeCell ref="F105:I105"/>
    <mergeCell ref="J105:M105"/>
    <mergeCell ref="N105:O106"/>
    <mergeCell ref="F106:G106"/>
    <mergeCell ref="H106:I106"/>
    <mergeCell ref="J106:K106"/>
    <mergeCell ref="L106:M106"/>
    <mergeCell ref="A107:C107"/>
    <mergeCell ref="D107:E107"/>
    <mergeCell ref="F107:G107"/>
    <mergeCell ref="H107:I107"/>
    <mergeCell ref="J107:K107"/>
    <mergeCell ref="L107:M107"/>
    <mergeCell ref="N107:O107"/>
    <mergeCell ref="A108:C108"/>
    <mergeCell ref="D108:E108"/>
    <mergeCell ref="F108:G108"/>
    <mergeCell ref="H108:I108"/>
    <mergeCell ref="J108:K108"/>
    <mergeCell ref="L108:M108"/>
    <mergeCell ref="N108:O108"/>
    <mergeCell ref="A109:C109"/>
    <mergeCell ref="D109:E109"/>
    <mergeCell ref="F109:G109"/>
    <mergeCell ref="H109:I109"/>
    <mergeCell ref="J109:K109"/>
    <mergeCell ref="L109:M109"/>
    <mergeCell ref="N109:O109"/>
    <mergeCell ref="A110:C110"/>
    <mergeCell ref="D110:E110"/>
    <mergeCell ref="F110:G110"/>
    <mergeCell ref="H110:I110"/>
    <mergeCell ref="J110:K110"/>
    <mergeCell ref="L110:M110"/>
    <mergeCell ref="N110:O110"/>
    <mergeCell ref="A111:C111"/>
    <mergeCell ref="D111:E111"/>
    <mergeCell ref="F111:G111"/>
    <mergeCell ref="H111:I111"/>
    <mergeCell ref="J111:K111"/>
    <mergeCell ref="L111:M111"/>
    <mergeCell ref="N111:O111"/>
    <mergeCell ref="A112:C112"/>
    <mergeCell ref="D112:E112"/>
    <mergeCell ref="F112:G112"/>
    <mergeCell ref="H112:I112"/>
    <mergeCell ref="J112:K112"/>
    <mergeCell ref="L112:M112"/>
    <mergeCell ref="N112:O112"/>
    <mergeCell ref="A113:C113"/>
    <mergeCell ref="D113:E113"/>
    <mergeCell ref="F113:G113"/>
    <mergeCell ref="H113:I113"/>
    <mergeCell ref="J113:K113"/>
    <mergeCell ref="L113:M113"/>
    <mergeCell ref="N113:O113"/>
    <mergeCell ref="A114:C114"/>
    <mergeCell ref="D114:E114"/>
    <mergeCell ref="F114:G114"/>
    <mergeCell ref="H114:I114"/>
    <mergeCell ref="J114:K114"/>
    <mergeCell ref="L114:M114"/>
    <mergeCell ref="N114:O114"/>
    <mergeCell ref="A115:C115"/>
    <mergeCell ref="D115:E115"/>
    <mergeCell ref="F115:G115"/>
    <mergeCell ref="H115:I115"/>
    <mergeCell ref="J115:K115"/>
    <mergeCell ref="L115:M115"/>
    <mergeCell ref="N115:O115"/>
    <mergeCell ref="A116:C116"/>
    <mergeCell ref="D116:E116"/>
    <mergeCell ref="F116:G116"/>
    <mergeCell ref="H116:I116"/>
    <mergeCell ref="J116:K116"/>
    <mergeCell ref="L116:M116"/>
    <mergeCell ref="N116:O116"/>
    <mergeCell ref="A117:C117"/>
    <mergeCell ref="D117:E117"/>
    <mergeCell ref="F117:G117"/>
    <mergeCell ref="H117:I117"/>
    <mergeCell ref="J117:K117"/>
    <mergeCell ref="L117:M117"/>
    <mergeCell ref="N117:O117"/>
  </mergeCells>
  <printOptions headings="false" gridLines="false" gridLinesSet="true" horizontalCentered="false" verticalCentered="false"/>
  <pageMargins left="0.39375" right="0.39375" top="0.7875" bottom="0.39375" header="0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Roman,Обычный"&amp;16 &amp;14 13&amp;R&amp;"Times New Roman,Обычный"&amp;14Продовження додатка 3
Таблиця 6  </oddHeader>
    <oddFooter/>
  </headerFooter>
  <rowBreaks count="1" manualBreakCount="1">
    <brk id="62" man="true" max="16383" min="0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true"/>
  </sheetPr>
  <dimension ref="A1:AF67"/>
  <sheetViews>
    <sheetView windowProtection="false" showFormulas="false" showGridLines="true" showRowColHeaders="true" showZeros="false" rightToLeft="false" tabSelected="false" showOutlineSymbols="true" defaultGridColor="true" view="normal" topLeftCell="A1" colorId="64" zoomScale="63" zoomScaleNormal="63" zoomScalePageLayoutView="44" workbookViewId="0">
      <selection pane="topLeft" activeCell="A1" activeCellId="0" sqref="A1"/>
    </sheetView>
  </sheetViews>
  <sheetFormatPr defaultRowHeight="18.75"/>
  <cols>
    <col collapsed="false" hidden="false" max="1" min="1" style="124" width="7.8469387755102"/>
    <col collapsed="false" hidden="false" max="2" min="2" style="124" width="4.41836734693878"/>
    <col collapsed="false" hidden="false" max="3" min="3" style="124" width="25.2602040816327"/>
    <col collapsed="false" hidden="false" max="6" min="4" style="124" width="8.41326530612245"/>
    <col collapsed="false" hidden="false" max="7" min="7" style="124" width="9.98979591836735"/>
    <col collapsed="false" hidden="false" max="9" min="8" style="124" width="11.2755102040816"/>
    <col collapsed="false" hidden="false" max="10" min="10" style="124" width="8.70408163265306"/>
    <col collapsed="false" hidden="false" max="11" min="11" style="124" width="6.99489795918367"/>
    <col collapsed="false" hidden="false" max="12" min="12" style="124" width="8.98979591836735"/>
    <col collapsed="false" hidden="false" max="13" min="13" style="124" width="12.2755102040816"/>
    <col collapsed="false" hidden="false" max="14" min="14" style="124" width="12.5561224489796"/>
    <col collapsed="false" hidden="false" max="15" min="15" style="124" width="14.5510204081633"/>
    <col collapsed="false" hidden="false" max="16" min="16" style="124" width="13.984693877551"/>
    <col collapsed="false" hidden="false" max="17" min="17" style="124" width="12.5561224489796"/>
    <col collapsed="false" hidden="false" max="18" min="18" style="124" width="12.2755102040816"/>
    <col collapsed="false" hidden="false" max="19" min="19" style="124" width="14.5510204081633"/>
    <col collapsed="false" hidden="false" max="20" min="20" style="124" width="13.984693877551"/>
    <col collapsed="false" hidden="false" max="21" min="21" style="124" width="12.5561224489796"/>
    <col collapsed="false" hidden="false" max="22" min="22" style="124" width="12.2755102040816"/>
    <col collapsed="false" hidden="false" max="23" min="23" style="124" width="14.8418367346939"/>
    <col collapsed="false" hidden="false" max="24" min="24" style="124" width="13.984693877551"/>
    <col collapsed="false" hidden="false" max="25" min="25" style="124" width="12.5561224489796"/>
    <col collapsed="false" hidden="false" max="26" min="26" style="124" width="12.2755102040816"/>
    <col collapsed="false" hidden="false" max="27" min="27" style="124" width="14.5510204081633"/>
    <col collapsed="false" hidden="false" max="28" min="28" style="124" width="13.6989795918367"/>
    <col collapsed="false" hidden="false" max="29" min="29" style="124" width="12.2755102040816"/>
    <col collapsed="false" hidden="false" max="30" min="30" style="124" width="11.9897959183673"/>
    <col collapsed="false" hidden="false" max="31" min="31" style="124" width="14.5510204081633"/>
    <col collapsed="false" hidden="false" max="32" min="32" style="124" width="13.984693877551"/>
    <col collapsed="false" hidden="false" max="257" min="33" style="124" width="9.13265306122449"/>
    <col collapsed="false" hidden="false" max="1025" min="258" style="0" width="9.13265306122449"/>
  </cols>
  <sheetData>
    <row r="1" customFormat="false" ht="18.75" hidden="false" customHeight="true" outlineLevel="0" collapsed="false">
      <c r="C1" s="132" t="s">
        <v>463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</row>
    <row r="2" customFormat="false" ht="18.75" hidden="false" customHeight="false" outlineLevel="0" collapsed="false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</row>
    <row r="3" customFormat="false" ht="45.75" hidden="false" customHeight="true" outlineLevel="0" collapsed="false">
      <c r="A3" s="253" t="s">
        <v>464</v>
      </c>
      <c r="B3" s="253" t="s">
        <v>465</v>
      </c>
      <c r="C3" s="253"/>
      <c r="D3" s="254" t="s">
        <v>466</v>
      </c>
      <c r="E3" s="254"/>
      <c r="F3" s="254"/>
      <c r="G3" s="255" t="s">
        <v>467</v>
      </c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6" t="s">
        <v>468</v>
      </c>
      <c r="S3" s="256"/>
      <c r="T3" s="256"/>
      <c r="U3" s="256"/>
      <c r="V3" s="256"/>
      <c r="W3" s="256"/>
      <c r="X3" s="256"/>
      <c r="Y3" s="256"/>
      <c r="Z3" s="256"/>
      <c r="AA3" s="255" t="s">
        <v>372</v>
      </c>
      <c r="AB3" s="255"/>
      <c r="AC3" s="255"/>
      <c r="AD3" s="255" t="s">
        <v>373</v>
      </c>
      <c r="AE3" s="255"/>
      <c r="AF3" s="255"/>
    </row>
    <row r="4" customFormat="false" ht="77.25" hidden="false" customHeight="true" outlineLevel="0" collapsed="false">
      <c r="A4" s="253"/>
      <c r="B4" s="253"/>
      <c r="C4" s="253"/>
      <c r="D4" s="254"/>
      <c r="E4" s="254"/>
      <c r="F4" s="254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 t="s">
        <v>469</v>
      </c>
      <c r="S4" s="255"/>
      <c r="T4" s="255"/>
      <c r="U4" s="255" t="s">
        <v>470</v>
      </c>
      <c r="V4" s="255"/>
      <c r="W4" s="255"/>
      <c r="X4" s="255" t="s">
        <v>471</v>
      </c>
      <c r="Y4" s="255"/>
      <c r="Z4" s="255"/>
      <c r="AA4" s="255"/>
      <c r="AB4" s="255"/>
      <c r="AC4" s="255"/>
      <c r="AD4" s="255"/>
      <c r="AE4" s="255"/>
      <c r="AF4" s="255"/>
    </row>
    <row r="5" customFormat="false" ht="18.75" hidden="false" customHeight="true" outlineLevel="0" collapsed="false">
      <c r="A5" s="257" t="n">
        <v>1</v>
      </c>
      <c r="B5" s="258" t="n">
        <v>2</v>
      </c>
      <c r="C5" s="258"/>
      <c r="D5" s="259" t="n">
        <v>3</v>
      </c>
      <c r="E5" s="259"/>
      <c r="F5" s="259"/>
      <c r="G5" s="260" t="n">
        <v>4</v>
      </c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 t="n">
        <v>5</v>
      </c>
      <c r="S5" s="260"/>
      <c r="T5" s="260"/>
      <c r="U5" s="260" t="n">
        <v>6</v>
      </c>
      <c r="V5" s="260"/>
      <c r="W5" s="260"/>
      <c r="X5" s="261" t="n">
        <v>7</v>
      </c>
      <c r="Y5" s="261"/>
      <c r="Z5" s="261"/>
      <c r="AA5" s="261" t="n">
        <v>8</v>
      </c>
      <c r="AB5" s="261"/>
      <c r="AC5" s="261"/>
      <c r="AD5" s="261" t="n">
        <v>9</v>
      </c>
      <c r="AE5" s="261"/>
      <c r="AF5" s="261"/>
    </row>
    <row r="6" customFormat="false" ht="20.1" hidden="false" customHeight="true" outlineLevel="0" collapsed="false">
      <c r="A6" s="257"/>
      <c r="B6" s="257"/>
      <c r="C6" s="257"/>
      <c r="D6" s="262"/>
      <c r="E6" s="262"/>
      <c r="F6" s="262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4" t="n">
        <v>-237.2</v>
      </c>
      <c r="S6" s="264"/>
      <c r="T6" s="264"/>
      <c r="U6" s="264" t="n">
        <v>-268.3</v>
      </c>
      <c r="V6" s="264"/>
      <c r="W6" s="264"/>
      <c r="X6" s="264" t="n">
        <v>-243.3</v>
      </c>
      <c r="Y6" s="264"/>
      <c r="Z6" s="264"/>
      <c r="AA6" s="264" t="n">
        <f aca="false">X6-U6</f>
        <v>25</v>
      </c>
      <c r="AB6" s="264"/>
      <c r="AC6" s="264"/>
      <c r="AD6" s="265" t="n">
        <f aca="false">(X6/U6)*100</f>
        <v>90.6820723071189</v>
      </c>
      <c r="AE6" s="265"/>
      <c r="AF6" s="265"/>
    </row>
    <row r="7" customFormat="false" ht="20.1" hidden="false" customHeight="true" outlineLevel="0" collapsed="false">
      <c r="A7" s="257"/>
      <c r="B7" s="257"/>
      <c r="C7" s="257"/>
      <c r="D7" s="262"/>
      <c r="E7" s="262"/>
      <c r="F7" s="262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4"/>
      <c r="S7" s="264"/>
      <c r="T7" s="264"/>
      <c r="U7" s="264"/>
      <c r="V7" s="264"/>
      <c r="W7" s="264"/>
      <c r="X7" s="264"/>
      <c r="Y7" s="264"/>
      <c r="Z7" s="264"/>
      <c r="AA7" s="264" t="n">
        <f aca="false">X7-U7</f>
        <v>0</v>
      </c>
      <c r="AB7" s="264"/>
      <c r="AC7" s="264"/>
      <c r="AD7" s="265" t="e">
        <f aca="false">(X7/U7)*100</f>
        <v>#DIV/0!</v>
      </c>
      <c r="AE7" s="265"/>
      <c r="AF7" s="265"/>
    </row>
    <row r="8" customFormat="false" ht="20.1" hidden="false" customHeight="true" outlineLevel="0" collapsed="false">
      <c r="A8" s="257"/>
      <c r="B8" s="257"/>
      <c r="C8" s="257"/>
      <c r="D8" s="262"/>
      <c r="E8" s="262"/>
      <c r="F8" s="262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64"/>
      <c r="S8" s="264"/>
      <c r="T8" s="264"/>
      <c r="U8" s="264"/>
      <c r="V8" s="264"/>
      <c r="W8" s="264"/>
      <c r="X8" s="264"/>
      <c r="Y8" s="264"/>
      <c r="Z8" s="264"/>
      <c r="AA8" s="264" t="n">
        <f aca="false">X8-U8</f>
        <v>0</v>
      </c>
      <c r="AB8" s="264"/>
      <c r="AC8" s="264"/>
      <c r="AD8" s="265" t="e">
        <f aca="false">(X8/U8)*100</f>
        <v>#DIV/0!</v>
      </c>
      <c r="AE8" s="265"/>
      <c r="AF8" s="265"/>
    </row>
    <row r="9" customFormat="false" ht="20.1" hidden="false" customHeight="true" outlineLevel="0" collapsed="false">
      <c r="A9" s="257"/>
      <c r="B9" s="257"/>
      <c r="C9" s="257"/>
      <c r="D9" s="262"/>
      <c r="E9" s="262"/>
      <c r="F9" s="262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4"/>
      <c r="S9" s="264"/>
      <c r="T9" s="264"/>
      <c r="U9" s="264"/>
      <c r="V9" s="264"/>
      <c r="W9" s="264"/>
      <c r="X9" s="264"/>
      <c r="Y9" s="264"/>
      <c r="Z9" s="264"/>
      <c r="AA9" s="264" t="n">
        <f aca="false">X9-U9</f>
        <v>0</v>
      </c>
      <c r="AB9" s="264"/>
      <c r="AC9" s="264"/>
      <c r="AD9" s="265" t="e">
        <f aca="false">(X9/U9)*100</f>
        <v>#DIV/0!</v>
      </c>
      <c r="AE9" s="265"/>
      <c r="AF9" s="265"/>
    </row>
    <row r="10" customFormat="false" ht="24.95" hidden="false" customHeight="true" outlineLevel="0" collapsed="false">
      <c r="A10" s="266" t="s">
        <v>86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7" t="n">
        <f aca="false">SUM(R6:R9)</f>
        <v>-237.2</v>
      </c>
      <c r="S10" s="267"/>
      <c r="T10" s="267"/>
      <c r="U10" s="267" t="n">
        <f aca="false">SUM(U6:U9)</f>
        <v>-268.3</v>
      </c>
      <c r="V10" s="267"/>
      <c r="W10" s="267"/>
      <c r="X10" s="267" t="n">
        <f aca="false">SUM(X6:X9)</f>
        <v>-243.3</v>
      </c>
      <c r="Y10" s="267"/>
      <c r="Z10" s="267"/>
      <c r="AA10" s="264" t="n">
        <f aca="false">X10-U10</f>
        <v>25</v>
      </c>
      <c r="AB10" s="264"/>
      <c r="AC10" s="264"/>
      <c r="AD10" s="265" t="n">
        <f aca="false">(X10/U10)*100</f>
        <v>90.6820723071189</v>
      </c>
      <c r="AE10" s="265"/>
      <c r="AF10" s="265"/>
    </row>
    <row r="11" customFormat="false" ht="11.25" hidden="false" customHeight="true" outlineLevel="0" collapsed="false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70"/>
      <c r="AF11" s="270"/>
    </row>
    <row r="12" customFormat="false" ht="10.5" hidden="false" customHeight="true" outlineLevel="0" collapsed="false">
      <c r="A12" s="271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2"/>
      <c r="O12" s="272"/>
      <c r="P12" s="272"/>
      <c r="Q12" s="272"/>
      <c r="R12" s="273"/>
      <c r="S12" s="273"/>
      <c r="T12" s="273"/>
      <c r="U12" s="273"/>
      <c r="V12" s="273"/>
      <c r="W12" s="273"/>
      <c r="X12" s="274"/>
      <c r="Y12" s="274"/>
      <c r="Z12" s="274"/>
      <c r="AA12" s="274"/>
      <c r="AB12" s="274"/>
      <c r="AC12" s="274"/>
      <c r="AD12" s="274"/>
      <c r="AE12" s="275"/>
      <c r="AF12" s="275"/>
    </row>
    <row r="13" s="132" customFormat="true" ht="18.75" hidden="false" customHeight="true" outlineLevel="0" collapsed="false">
      <c r="C13" s="132" t="s">
        <v>472</v>
      </c>
    </row>
    <row r="14" s="132" customFormat="true" ht="18.75" hidden="false" customHeight="true" outlineLevel="0" collapsed="false"/>
    <row r="15" customFormat="false" ht="45.75" hidden="false" customHeight="true" outlineLevel="0" collapsed="false">
      <c r="A15" s="253" t="s">
        <v>464</v>
      </c>
      <c r="B15" s="253" t="s">
        <v>473</v>
      </c>
      <c r="C15" s="253"/>
      <c r="D15" s="255" t="s">
        <v>465</v>
      </c>
      <c r="E15" s="255"/>
      <c r="F15" s="255"/>
      <c r="G15" s="255"/>
      <c r="H15" s="255" t="s">
        <v>467</v>
      </c>
      <c r="I15" s="255"/>
      <c r="J15" s="255"/>
      <c r="K15" s="255"/>
      <c r="L15" s="255"/>
      <c r="M15" s="255"/>
      <c r="N15" s="255"/>
      <c r="O15" s="255"/>
      <c r="P15" s="255" t="s">
        <v>474</v>
      </c>
      <c r="Q15" s="255"/>
      <c r="R15" s="256" t="s">
        <v>468</v>
      </c>
      <c r="S15" s="256"/>
      <c r="T15" s="256"/>
      <c r="U15" s="256"/>
      <c r="V15" s="256"/>
      <c r="W15" s="256"/>
      <c r="X15" s="256"/>
      <c r="Y15" s="256"/>
      <c r="Z15" s="256"/>
      <c r="AA15" s="255" t="s">
        <v>372</v>
      </c>
      <c r="AB15" s="255"/>
      <c r="AC15" s="255"/>
      <c r="AD15" s="255" t="s">
        <v>373</v>
      </c>
      <c r="AE15" s="255"/>
      <c r="AF15" s="255"/>
    </row>
    <row r="16" customFormat="false" ht="24.95" hidden="false" customHeight="true" outlineLevel="0" collapsed="false">
      <c r="A16" s="253"/>
      <c r="B16" s="253"/>
      <c r="C16" s="253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 t="s">
        <v>469</v>
      </c>
      <c r="S16" s="255"/>
      <c r="T16" s="255"/>
      <c r="U16" s="255" t="s">
        <v>470</v>
      </c>
      <c r="V16" s="255"/>
      <c r="W16" s="255"/>
      <c r="X16" s="255" t="s">
        <v>471</v>
      </c>
      <c r="Y16" s="255"/>
      <c r="Z16" s="255"/>
      <c r="AA16" s="255"/>
      <c r="AB16" s="255"/>
      <c r="AC16" s="255"/>
      <c r="AD16" s="255"/>
      <c r="AE16" s="255"/>
      <c r="AF16" s="255"/>
    </row>
    <row r="17" customFormat="false" ht="48" hidden="false" customHeight="true" outlineLevel="0" collapsed="false">
      <c r="A17" s="253"/>
      <c r="B17" s="253"/>
      <c r="C17" s="253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</row>
    <row r="18" customFormat="false" ht="18.75" hidden="false" customHeight="true" outlineLevel="0" collapsed="false">
      <c r="A18" s="258" t="n">
        <v>1</v>
      </c>
      <c r="B18" s="258" t="n">
        <v>2</v>
      </c>
      <c r="C18" s="258"/>
      <c r="D18" s="260" t="n">
        <v>3</v>
      </c>
      <c r="E18" s="260"/>
      <c r="F18" s="260"/>
      <c r="G18" s="260"/>
      <c r="H18" s="260" t="n">
        <v>4</v>
      </c>
      <c r="I18" s="260"/>
      <c r="J18" s="260"/>
      <c r="K18" s="260"/>
      <c r="L18" s="260"/>
      <c r="M18" s="260"/>
      <c r="N18" s="260"/>
      <c r="O18" s="260"/>
      <c r="P18" s="260" t="n">
        <v>5</v>
      </c>
      <c r="Q18" s="260"/>
      <c r="R18" s="260" t="n">
        <v>6</v>
      </c>
      <c r="S18" s="260"/>
      <c r="T18" s="260"/>
      <c r="U18" s="260" t="n">
        <v>7</v>
      </c>
      <c r="V18" s="260"/>
      <c r="W18" s="260"/>
      <c r="X18" s="260" t="n">
        <v>8</v>
      </c>
      <c r="Y18" s="260"/>
      <c r="Z18" s="260"/>
      <c r="AA18" s="260" t="n">
        <v>9</v>
      </c>
      <c r="AB18" s="260"/>
      <c r="AC18" s="260"/>
      <c r="AD18" s="260" t="n">
        <v>10</v>
      </c>
      <c r="AE18" s="260"/>
      <c r="AF18" s="260"/>
    </row>
    <row r="19" customFormat="false" ht="20.1" hidden="false" customHeight="true" outlineLevel="0" collapsed="false">
      <c r="A19" s="276"/>
      <c r="B19" s="276"/>
      <c r="C19" s="276"/>
      <c r="D19" s="263"/>
      <c r="E19" s="263"/>
      <c r="F19" s="263"/>
      <c r="G19" s="263"/>
      <c r="H19" s="277"/>
      <c r="I19" s="277"/>
      <c r="J19" s="277"/>
      <c r="K19" s="277"/>
      <c r="L19" s="277"/>
      <c r="M19" s="277"/>
      <c r="N19" s="277"/>
      <c r="O19" s="277"/>
      <c r="P19" s="278"/>
      <c r="Q19" s="278"/>
      <c r="R19" s="264"/>
      <c r="S19" s="264"/>
      <c r="T19" s="264"/>
      <c r="U19" s="264"/>
      <c r="V19" s="264"/>
      <c r="W19" s="264"/>
      <c r="X19" s="264"/>
      <c r="Y19" s="264"/>
      <c r="Z19" s="264"/>
      <c r="AA19" s="264" t="n">
        <f aca="false">X19-U19</f>
        <v>0</v>
      </c>
      <c r="AB19" s="264"/>
      <c r="AC19" s="264"/>
      <c r="AD19" s="265" t="e">
        <f aca="false">(X19/U19)*100</f>
        <v>#DIV/0!</v>
      </c>
      <c r="AE19" s="265"/>
      <c r="AF19" s="265"/>
    </row>
    <row r="20" customFormat="false" ht="20.1" hidden="false" customHeight="true" outlineLevel="0" collapsed="false">
      <c r="A20" s="276"/>
      <c r="B20" s="276"/>
      <c r="C20" s="276"/>
      <c r="D20" s="263"/>
      <c r="E20" s="263"/>
      <c r="F20" s="263"/>
      <c r="G20" s="263"/>
      <c r="H20" s="277"/>
      <c r="I20" s="277"/>
      <c r="J20" s="277"/>
      <c r="K20" s="277"/>
      <c r="L20" s="277"/>
      <c r="M20" s="277"/>
      <c r="N20" s="277"/>
      <c r="O20" s="277"/>
      <c r="P20" s="278"/>
      <c r="Q20" s="278"/>
      <c r="R20" s="264"/>
      <c r="S20" s="264"/>
      <c r="T20" s="264"/>
      <c r="U20" s="264"/>
      <c r="V20" s="264"/>
      <c r="W20" s="264"/>
      <c r="X20" s="264"/>
      <c r="Y20" s="264"/>
      <c r="Z20" s="264"/>
      <c r="AA20" s="264" t="n">
        <f aca="false">X20-U20</f>
        <v>0</v>
      </c>
      <c r="AB20" s="264"/>
      <c r="AC20" s="264"/>
      <c r="AD20" s="265" t="e">
        <f aca="false">(X20/U20)*100</f>
        <v>#DIV/0!</v>
      </c>
      <c r="AE20" s="265"/>
      <c r="AF20" s="265"/>
    </row>
    <row r="21" customFormat="false" ht="20.1" hidden="false" customHeight="true" outlineLevel="0" collapsed="false">
      <c r="A21" s="276"/>
      <c r="B21" s="276"/>
      <c r="C21" s="276"/>
      <c r="D21" s="263"/>
      <c r="E21" s="263"/>
      <c r="F21" s="263"/>
      <c r="G21" s="263"/>
      <c r="H21" s="277"/>
      <c r="I21" s="277"/>
      <c r="J21" s="277"/>
      <c r="K21" s="277"/>
      <c r="L21" s="277"/>
      <c r="M21" s="277"/>
      <c r="N21" s="277"/>
      <c r="O21" s="277"/>
      <c r="P21" s="278"/>
      <c r="Q21" s="278"/>
      <c r="R21" s="264"/>
      <c r="S21" s="264"/>
      <c r="T21" s="264"/>
      <c r="U21" s="264"/>
      <c r="V21" s="264"/>
      <c r="W21" s="264"/>
      <c r="X21" s="264"/>
      <c r="Y21" s="264"/>
      <c r="Z21" s="264"/>
      <c r="AA21" s="264" t="n">
        <f aca="false">X21-U21</f>
        <v>0</v>
      </c>
      <c r="AB21" s="264"/>
      <c r="AC21" s="264"/>
      <c r="AD21" s="265" t="e">
        <f aca="false">(X21/U21)*100</f>
        <v>#DIV/0!</v>
      </c>
      <c r="AE21" s="265"/>
      <c r="AF21" s="265"/>
    </row>
    <row r="22" customFormat="false" ht="20.1" hidden="false" customHeight="true" outlineLevel="0" collapsed="false">
      <c r="A22" s="276"/>
      <c r="B22" s="276"/>
      <c r="C22" s="276"/>
      <c r="D22" s="263"/>
      <c r="E22" s="263"/>
      <c r="F22" s="263"/>
      <c r="G22" s="263"/>
      <c r="H22" s="277"/>
      <c r="I22" s="277"/>
      <c r="J22" s="277"/>
      <c r="K22" s="277"/>
      <c r="L22" s="277"/>
      <c r="M22" s="277"/>
      <c r="N22" s="277"/>
      <c r="O22" s="277"/>
      <c r="P22" s="278"/>
      <c r="Q22" s="278"/>
      <c r="R22" s="264"/>
      <c r="S22" s="264"/>
      <c r="T22" s="264"/>
      <c r="U22" s="264"/>
      <c r="V22" s="264"/>
      <c r="W22" s="264"/>
      <c r="X22" s="264"/>
      <c r="Y22" s="264"/>
      <c r="Z22" s="264"/>
      <c r="AA22" s="264" t="n">
        <f aca="false">X22-U22</f>
        <v>0</v>
      </c>
      <c r="AB22" s="264"/>
      <c r="AC22" s="264"/>
      <c r="AD22" s="265" t="e">
        <f aca="false">(X22/U22)*100</f>
        <v>#DIV/0!</v>
      </c>
      <c r="AE22" s="265"/>
      <c r="AF22" s="265"/>
    </row>
    <row r="23" customFormat="false" ht="24.95" hidden="false" customHeight="true" outlineLevel="0" collapsed="false">
      <c r="A23" s="266" t="s">
        <v>86</v>
      </c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7" t="n">
        <f aca="false">SUM(R19:R22)</f>
        <v>0</v>
      </c>
      <c r="S23" s="267"/>
      <c r="T23" s="267"/>
      <c r="U23" s="267" t="n">
        <f aca="false">SUM(U19:U22)</f>
        <v>0</v>
      </c>
      <c r="V23" s="267"/>
      <c r="W23" s="267"/>
      <c r="X23" s="267" t="n">
        <f aca="false">SUM(X19:X22)</f>
        <v>0</v>
      </c>
      <c r="Y23" s="267"/>
      <c r="Z23" s="267"/>
      <c r="AA23" s="264" t="n">
        <f aca="false">X23-U23</f>
        <v>0</v>
      </c>
      <c r="AB23" s="264"/>
      <c r="AC23" s="264"/>
      <c r="AD23" s="265" t="e">
        <f aca="false">(X23/U23)*100</f>
        <v>#DIV/0!</v>
      </c>
      <c r="AE23" s="265"/>
      <c r="AF23" s="265"/>
    </row>
    <row r="24" customFormat="false" ht="18.75" hidden="false" customHeight="false" outlineLevel="0" collapsed="false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R24" s="279"/>
      <c r="S24" s="279"/>
      <c r="T24" s="279"/>
      <c r="U24" s="279"/>
      <c r="V24" s="279"/>
      <c r="AF24" s="279"/>
    </row>
    <row r="25" customFormat="false" ht="16.5" hidden="false" customHeight="true" outlineLevel="0" collapsed="false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R25" s="279"/>
      <c r="S25" s="279"/>
      <c r="T25" s="279"/>
      <c r="U25" s="279"/>
      <c r="V25" s="279"/>
      <c r="AF25" s="279"/>
    </row>
    <row r="26" s="132" customFormat="true" ht="18.75" hidden="false" customHeight="true" outlineLevel="0" collapsed="false">
      <c r="C26" s="132" t="s">
        <v>475</v>
      </c>
    </row>
    <row r="27" customFormat="false" ht="18.75" hidden="false" customHeight="false" outlineLevel="0" collapsed="false">
      <c r="A27" s="280"/>
      <c r="B27" s="280"/>
      <c r="C27" s="280"/>
      <c r="D27" s="280"/>
      <c r="E27" s="280"/>
      <c r="F27" s="280"/>
      <c r="G27" s="280"/>
      <c r="H27" s="280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0"/>
      <c r="Z27" s="282"/>
      <c r="AA27" s="282"/>
      <c r="AB27" s="282"/>
      <c r="AD27" s="283" t="s">
        <v>476</v>
      </c>
      <c r="AE27" s="283"/>
      <c r="AF27" s="283"/>
    </row>
    <row r="28" customFormat="false" ht="24.95" hidden="false" customHeight="true" outlineLevel="0" collapsed="false">
      <c r="A28" s="253" t="s">
        <v>464</v>
      </c>
      <c r="B28" s="253" t="s">
        <v>477</v>
      </c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84" t="s">
        <v>478</v>
      </c>
      <c r="N28" s="284"/>
      <c r="O28" s="284"/>
      <c r="P28" s="284"/>
      <c r="Q28" s="284" t="s">
        <v>479</v>
      </c>
      <c r="R28" s="284"/>
      <c r="S28" s="284"/>
      <c r="T28" s="284"/>
      <c r="U28" s="284" t="s">
        <v>480</v>
      </c>
      <c r="V28" s="284"/>
      <c r="W28" s="284"/>
      <c r="X28" s="284"/>
      <c r="Y28" s="284" t="s">
        <v>481</v>
      </c>
      <c r="Z28" s="284"/>
      <c r="AA28" s="284"/>
      <c r="AB28" s="284"/>
      <c r="AC28" s="284" t="s">
        <v>86</v>
      </c>
      <c r="AD28" s="284"/>
      <c r="AE28" s="284"/>
      <c r="AF28" s="284"/>
    </row>
    <row r="29" customFormat="false" ht="24.95" hidden="false" customHeight="true" outlineLevel="0" collapsed="false">
      <c r="A29" s="253"/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84" t="s">
        <v>457</v>
      </c>
      <c r="N29" s="284" t="s">
        <v>39</v>
      </c>
      <c r="O29" s="284" t="s">
        <v>40</v>
      </c>
      <c r="P29" s="284" t="s">
        <v>41</v>
      </c>
      <c r="Q29" s="284" t="s">
        <v>457</v>
      </c>
      <c r="R29" s="284" t="s">
        <v>39</v>
      </c>
      <c r="S29" s="284" t="s">
        <v>40</v>
      </c>
      <c r="T29" s="284" t="s">
        <v>41</v>
      </c>
      <c r="U29" s="284" t="s">
        <v>457</v>
      </c>
      <c r="V29" s="284" t="s">
        <v>39</v>
      </c>
      <c r="W29" s="284" t="s">
        <v>40</v>
      </c>
      <c r="X29" s="284" t="s">
        <v>41</v>
      </c>
      <c r="Y29" s="284" t="s">
        <v>457</v>
      </c>
      <c r="Z29" s="284" t="s">
        <v>39</v>
      </c>
      <c r="AA29" s="284" t="s">
        <v>40</v>
      </c>
      <c r="AB29" s="284" t="s">
        <v>41</v>
      </c>
      <c r="AC29" s="284" t="s">
        <v>457</v>
      </c>
      <c r="AD29" s="284" t="s">
        <v>39</v>
      </c>
      <c r="AE29" s="284" t="s">
        <v>40</v>
      </c>
      <c r="AF29" s="284" t="s">
        <v>41</v>
      </c>
    </row>
    <row r="30" customFormat="false" ht="24.95" hidden="false" customHeight="true" outlineLevel="0" collapsed="false">
      <c r="A30" s="253"/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</row>
    <row r="31" customFormat="false" ht="18.75" hidden="false" customHeight="true" outlineLevel="0" collapsed="false">
      <c r="A31" s="285" t="n">
        <v>1</v>
      </c>
      <c r="B31" s="285" t="n">
        <v>2</v>
      </c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6" t="n">
        <v>3</v>
      </c>
      <c r="N31" s="286" t="n">
        <v>4</v>
      </c>
      <c r="O31" s="286" t="n">
        <v>5</v>
      </c>
      <c r="P31" s="286" t="n">
        <v>6</v>
      </c>
      <c r="Q31" s="286" t="n">
        <v>7</v>
      </c>
      <c r="R31" s="286" t="n">
        <v>8</v>
      </c>
      <c r="S31" s="286" t="n">
        <v>9</v>
      </c>
      <c r="T31" s="286" t="n">
        <v>10</v>
      </c>
      <c r="U31" s="286" t="n">
        <v>11</v>
      </c>
      <c r="V31" s="286" t="n">
        <v>12</v>
      </c>
      <c r="W31" s="286" t="n">
        <v>13</v>
      </c>
      <c r="X31" s="286" t="n">
        <v>14</v>
      </c>
      <c r="Y31" s="286" t="n">
        <v>15</v>
      </c>
      <c r="Z31" s="286" t="n">
        <v>16</v>
      </c>
      <c r="AA31" s="286" t="n">
        <v>17</v>
      </c>
      <c r="AB31" s="286" t="n">
        <v>18</v>
      </c>
      <c r="AC31" s="286" t="n">
        <v>19</v>
      </c>
      <c r="AD31" s="286" t="n">
        <v>20</v>
      </c>
      <c r="AE31" s="286" t="n">
        <v>21</v>
      </c>
      <c r="AF31" s="286" t="n">
        <v>22</v>
      </c>
    </row>
    <row r="32" customFormat="false" ht="20.1" hidden="false" customHeight="true" outlineLevel="0" collapsed="false">
      <c r="A32" s="287"/>
      <c r="B32" s="287" t="s">
        <v>482</v>
      </c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64"/>
      <c r="N32" s="264"/>
      <c r="O32" s="264" t="n">
        <f aca="false">N32-M32</f>
        <v>0</v>
      </c>
      <c r="P32" s="288" t="e">
        <f aca="false">N32/M32*100</f>
        <v>#DIV/0!</v>
      </c>
      <c r="Q32" s="264"/>
      <c r="R32" s="264" t="n">
        <v>46.3</v>
      </c>
      <c r="S32" s="264" t="n">
        <f aca="false">R32-Q32</f>
        <v>46.3</v>
      </c>
      <c r="T32" s="288" t="e">
        <f aca="false">R32/Q32*100</f>
        <v>#DIV/0!</v>
      </c>
      <c r="U32" s="264"/>
      <c r="V32" s="264" t="n">
        <v>1.2</v>
      </c>
      <c r="W32" s="264" t="n">
        <f aca="false">V32-U32</f>
        <v>1.2</v>
      </c>
      <c r="X32" s="288" t="e">
        <f aca="false">V32/U32*100</f>
        <v>#DIV/0!</v>
      </c>
      <c r="Y32" s="264"/>
      <c r="Z32" s="264"/>
      <c r="AA32" s="264" t="n">
        <f aca="false">Z32-Y32</f>
        <v>0</v>
      </c>
      <c r="AB32" s="288" t="e">
        <f aca="false">Z32/Y32*100</f>
        <v>#DIV/0!</v>
      </c>
      <c r="AC32" s="264" t="n">
        <f aca="false">SUM(M32,Q32,U32,Y32)</f>
        <v>0</v>
      </c>
      <c r="AD32" s="264" t="n">
        <f aca="false">SUM(N32,R32,V32,Z32)</f>
        <v>47.5</v>
      </c>
      <c r="AE32" s="264" t="n">
        <f aca="false">AD32-AC32</f>
        <v>47.5</v>
      </c>
      <c r="AF32" s="288" t="e">
        <f aca="false">AD32/AC32*100</f>
        <v>#DIV/0!</v>
      </c>
    </row>
    <row r="33" customFormat="false" ht="20.1" hidden="false" customHeight="true" outlineLevel="0" collapsed="false">
      <c r="A33" s="287"/>
      <c r="B33" s="287" t="s">
        <v>127</v>
      </c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64"/>
      <c r="N33" s="264"/>
      <c r="O33" s="264" t="n">
        <f aca="false">N33-M33</f>
        <v>0</v>
      </c>
      <c r="P33" s="288" t="e">
        <f aca="false">N33/M33*100</f>
        <v>#DIV/0!</v>
      </c>
      <c r="Q33" s="264"/>
      <c r="R33" s="264"/>
      <c r="S33" s="264" t="n">
        <f aca="false">R33-Q33</f>
        <v>0</v>
      </c>
      <c r="T33" s="288" t="e">
        <f aca="false">R33/Q33*100</f>
        <v>#DIV/0!</v>
      </c>
      <c r="U33" s="264" t="n">
        <v>29.6</v>
      </c>
      <c r="V33" s="264" t="n">
        <v>180</v>
      </c>
      <c r="W33" s="264" t="n">
        <f aca="false">V33-U33</f>
        <v>150.4</v>
      </c>
      <c r="X33" s="288" t="n">
        <f aca="false">V33/U33*100</f>
        <v>608.108108108108</v>
      </c>
      <c r="Y33" s="264"/>
      <c r="Z33" s="264"/>
      <c r="AA33" s="264" t="n">
        <f aca="false">Z33-Y33</f>
        <v>0</v>
      </c>
      <c r="AB33" s="288" t="e">
        <f aca="false">Z33/Y33*100</f>
        <v>#DIV/0!</v>
      </c>
      <c r="AC33" s="264" t="n">
        <f aca="false">SUM(M33,Q33,U33,Y33)</f>
        <v>29.6</v>
      </c>
      <c r="AD33" s="264" t="n">
        <f aca="false">SUM(N33,R33,V33,Z33)</f>
        <v>180</v>
      </c>
      <c r="AE33" s="264" t="n">
        <f aca="false">AD33-AC33</f>
        <v>150.4</v>
      </c>
      <c r="AF33" s="288" t="n">
        <f aca="false">AD33/AC33*100</f>
        <v>608.108108108108</v>
      </c>
    </row>
    <row r="34" customFormat="false" ht="20.1" hidden="false" customHeight="true" outlineLevel="0" collapsed="false">
      <c r="A34" s="287"/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64"/>
      <c r="N34" s="264"/>
      <c r="O34" s="264" t="n">
        <f aca="false">N34-M34</f>
        <v>0</v>
      </c>
      <c r="P34" s="288" t="e">
        <f aca="false">N34/M34*100</f>
        <v>#DIV/0!</v>
      </c>
      <c r="Q34" s="264" t="n">
        <v>7197.5</v>
      </c>
      <c r="R34" s="264" t="n">
        <v>234.8</v>
      </c>
      <c r="S34" s="264" t="n">
        <f aca="false">R34-Q34</f>
        <v>-6962.7</v>
      </c>
      <c r="T34" s="288" t="n">
        <f aca="false">R34/Q34*100</f>
        <v>3.26224383466481</v>
      </c>
      <c r="U34" s="264"/>
      <c r="V34" s="264" t="n">
        <v>115.5</v>
      </c>
      <c r="W34" s="264" t="n">
        <f aca="false">V34-U34</f>
        <v>115.5</v>
      </c>
      <c r="X34" s="288" t="e">
        <f aca="false">V34/U34*100</f>
        <v>#DIV/0!</v>
      </c>
      <c r="Y34" s="264"/>
      <c r="Z34" s="264"/>
      <c r="AA34" s="264" t="n">
        <f aca="false">Z34-Y34</f>
        <v>0</v>
      </c>
      <c r="AB34" s="288" t="e">
        <f aca="false">Z34/Y34*100</f>
        <v>#DIV/0!</v>
      </c>
      <c r="AC34" s="264" t="n">
        <f aca="false">SUM(M34,Q34,U34,Y34)</f>
        <v>7197.5</v>
      </c>
      <c r="AD34" s="264" t="n">
        <f aca="false">SUM(N34,R34,V34,Z34)</f>
        <v>350.3</v>
      </c>
      <c r="AE34" s="264" t="n">
        <f aca="false">AD34-AC34</f>
        <v>-6847.2</v>
      </c>
      <c r="AF34" s="288" t="n">
        <f aca="false">AD34/AC34*100</f>
        <v>4.86696769711705</v>
      </c>
    </row>
    <row r="35" customFormat="false" ht="20.1" hidden="false" customHeight="true" outlineLevel="0" collapsed="false">
      <c r="A35" s="287"/>
      <c r="B35" s="287" t="s">
        <v>483</v>
      </c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64"/>
      <c r="N35" s="264"/>
      <c r="O35" s="264" t="n">
        <f aca="false">N35-M35</f>
        <v>0</v>
      </c>
      <c r="P35" s="288" t="e">
        <f aca="false">N35/M35*100</f>
        <v>#DIV/0!</v>
      </c>
      <c r="Q35" s="264" t="n">
        <v>5</v>
      </c>
      <c r="R35" s="264"/>
      <c r="S35" s="264" t="n">
        <f aca="false">R35-Q35</f>
        <v>-5</v>
      </c>
      <c r="T35" s="288" t="n">
        <f aca="false">R35/Q35*100</f>
        <v>0</v>
      </c>
      <c r="U35" s="264"/>
      <c r="V35" s="264"/>
      <c r="W35" s="264" t="n">
        <f aca="false">V35-U35</f>
        <v>0</v>
      </c>
      <c r="X35" s="288" t="e">
        <f aca="false">V35/U35*100</f>
        <v>#DIV/0!</v>
      </c>
      <c r="Y35" s="264"/>
      <c r="Z35" s="264"/>
      <c r="AA35" s="264" t="n">
        <f aca="false">Z35-Y35</f>
        <v>0</v>
      </c>
      <c r="AB35" s="288" t="e">
        <f aca="false">Z35/Y35*100</f>
        <v>#DIV/0!</v>
      </c>
      <c r="AC35" s="264" t="n">
        <f aca="false">SUM(M35,Q35,U35,Y35)</f>
        <v>5</v>
      </c>
      <c r="AD35" s="264" t="n">
        <f aca="false">SUM(N35,R35,V35,Z35)</f>
        <v>0</v>
      </c>
      <c r="AE35" s="264" t="n">
        <f aca="false">AD35-AC35</f>
        <v>-5</v>
      </c>
      <c r="AF35" s="288" t="n">
        <f aca="false">AD35/AC35*100</f>
        <v>0</v>
      </c>
    </row>
    <row r="36" customFormat="false" ht="24.95" hidden="false" customHeight="true" outlineLevel="0" collapsed="false">
      <c r="A36" s="289" t="s">
        <v>484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67" t="n">
        <f aca="false">SUM(M32:M35)</f>
        <v>0</v>
      </c>
      <c r="N36" s="267" t="n">
        <f aca="false">SUM(N32:N35)</f>
        <v>0</v>
      </c>
      <c r="O36" s="290" t="n">
        <f aca="false">SUM(O32:O35)</f>
        <v>0</v>
      </c>
      <c r="P36" s="291" t="e">
        <f aca="false">N36/M36*100</f>
        <v>#DIV/0!</v>
      </c>
      <c r="Q36" s="267" t="n">
        <f aca="false">SUM(Q32:Q35)</f>
        <v>7202.5</v>
      </c>
      <c r="R36" s="267" t="n">
        <f aca="false">SUM(R32:R35)</f>
        <v>281.1</v>
      </c>
      <c r="S36" s="290" t="n">
        <f aca="false">SUM(S32:S35)</f>
        <v>-6921.4</v>
      </c>
      <c r="T36" s="291" t="n">
        <f aca="false">R36/Q36*100</f>
        <v>3.90281152377647</v>
      </c>
      <c r="U36" s="267" t="n">
        <f aca="false">SUM(U32:U35)</f>
        <v>29.6</v>
      </c>
      <c r="V36" s="267" t="n">
        <f aca="false">SUM(V32:V35)</f>
        <v>296.7</v>
      </c>
      <c r="W36" s="290" t="n">
        <f aca="false">SUM(W32:W35)</f>
        <v>267.1</v>
      </c>
      <c r="X36" s="291" t="n">
        <f aca="false">V36/U36*100</f>
        <v>1002.36486486486</v>
      </c>
      <c r="Y36" s="267" t="n">
        <f aca="false">SUM(Y32:Y35)</f>
        <v>0</v>
      </c>
      <c r="Z36" s="267" t="n">
        <f aca="false">SUM(Z32:Z35)</f>
        <v>0</v>
      </c>
      <c r="AA36" s="290" t="n">
        <f aca="false">SUM(AA32:AA35)</f>
        <v>0</v>
      </c>
      <c r="AB36" s="291" t="e">
        <f aca="false">Z36/Y36*100</f>
        <v>#DIV/0!</v>
      </c>
      <c r="AC36" s="267" t="n">
        <f aca="false">SUM(AC32:AC35)</f>
        <v>7232.1</v>
      </c>
      <c r="AD36" s="267" t="n">
        <f aca="false">SUM(AD32:AD35)</f>
        <v>577.8</v>
      </c>
      <c r="AE36" s="290" t="n">
        <f aca="false">SUM(AE32:AE35)</f>
        <v>-6654.3</v>
      </c>
      <c r="AF36" s="291" t="n">
        <f aca="false">AD36/AC36*100</f>
        <v>7.98938067781142</v>
      </c>
    </row>
    <row r="37" customFormat="false" ht="24.95" hidden="false" customHeight="true" outlineLevel="0" collapsed="false">
      <c r="A37" s="292" t="s">
        <v>485</v>
      </c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3" t="n">
        <f aca="false">M36/AC36*100</f>
        <v>0</v>
      </c>
      <c r="N37" s="293" t="n">
        <f aca="false">N36/AD36*100</f>
        <v>0</v>
      </c>
      <c r="O37" s="294"/>
      <c r="P37" s="294"/>
      <c r="Q37" s="293" t="n">
        <f aca="false">Q36/AC36*100</f>
        <v>99.590713623982</v>
      </c>
      <c r="R37" s="293" t="n">
        <f aca="false">R36/AD36*100</f>
        <v>48.65005192108</v>
      </c>
      <c r="S37" s="294"/>
      <c r="T37" s="294"/>
      <c r="U37" s="293" t="n">
        <f aca="false">U36/AC36*100</f>
        <v>0.409286376018031</v>
      </c>
      <c r="V37" s="293" t="n">
        <f aca="false">V36/AD36*100</f>
        <v>51.3499480789201</v>
      </c>
      <c r="W37" s="294"/>
      <c r="X37" s="294"/>
      <c r="Y37" s="293" t="n">
        <f aca="false">Y36/AC36*100</f>
        <v>0</v>
      </c>
      <c r="Z37" s="293" t="n">
        <f aca="false">Z36/AD36*100</f>
        <v>0</v>
      </c>
      <c r="AA37" s="294"/>
      <c r="AB37" s="294"/>
      <c r="AC37" s="293" t="n">
        <f aca="false">SUM(M37,Q37,U37,Y37)</f>
        <v>100</v>
      </c>
      <c r="AD37" s="293" t="n">
        <f aca="false">SUM(N37,R37,V37,Z37)</f>
        <v>100</v>
      </c>
      <c r="AE37" s="294"/>
      <c r="AF37" s="294"/>
    </row>
    <row r="38" customFormat="false" ht="15" hidden="false" customHeight="true" outlineLevel="0" collapsed="false">
      <c r="A38" s="295"/>
      <c r="B38" s="295"/>
      <c r="C38" s="295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</row>
    <row r="39" customFormat="false" ht="15" hidden="false" customHeight="true" outlineLevel="0" collapsed="false">
      <c r="A39" s="295"/>
      <c r="B39" s="295"/>
      <c r="C39" s="295"/>
      <c r="D39" s="296"/>
      <c r="E39" s="296"/>
      <c r="F39" s="296"/>
      <c r="G39" s="296"/>
      <c r="H39" s="296"/>
      <c r="I39" s="296"/>
      <c r="J39" s="296"/>
      <c r="K39" s="296"/>
      <c r="L39" s="296"/>
      <c r="M39" s="296"/>
      <c r="N39" s="296"/>
      <c r="O39" s="296"/>
      <c r="P39" s="296"/>
      <c r="Q39" s="296"/>
      <c r="R39" s="296"/>
      <c r="S39" s="296"/>
      <c r="T39" s="296"/>
      <c r="U39" s="296"/>
      <c r="V39" s="296"/>
    </row>
    <row r="40" s="132" customFormat="true" ht="31.5" hidden="false" customHeight="true" outlineLevel="0" collapsed="false">
      <c r="C40" s="132" t="s">
        <v>486</v>
      </c>
    </row>
    <row r="41" s="297" customFormat="true" ht="18.75" hidden="false" customHeight="false" outlineLevel="0" collapsed="false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L41" s="124"/>
      <c r="AD41" s="158" t="s">
        <v>476</v>
      </c>
      <c r="AE41" s="158"/>
      <c r="AF41" s="158"/>
    </row>
    <row r="42" s="299" customFormat="true" ht="34.5" hidden="false" customHeight="true" outlineLevel="0" collapsed="false">
      <c r="A42" s="256" t="s">
        <v>464</v>
      </c>
      <c r="B42" s="255" t="s">
        <v>487</v>
      </c>
      <c r="C42" s="255"/>
      <c r="D42" s="255" t="s">
        <v>488</v>
      </c>
      <c r="E42" s="255"/>
      <c r="F42" s="255" t="s">
        <v>489</v>
      </c>
      <c r="G42" s="255"/>
      <c r="H42" s="255" t="s">
        <v>490</v>
      </c>
      <c r="I42" s="255"/>
      <c r="J42" s="255" t="s">
        <v>491</v>
      </c>
      <c r="K42" s="255"/>
      <c r="L42" s="255" t="s">
        <v>35</v>
      </c>
      <c r="M42" s="255"/>
      <c r="N42" s="255"/>
      <c r="O42" s="255"/>
      <c r="P42" s="255"/>
      <c r="Q42" s="255"/>
      <c r="R42" s="255"/>
      <c r="S42" s="255"/>
      <c r="T42" s="255"/>
      <c r="U42" s="255"/>
      <c r="V42" s="298" t="s">
        <v>492</v>
      </c>
      <c r="W42" s="298"/>
      <c r="X42" s="298"/>
      <c r="Y42" s="298"/>
      <c r="Z42" s="298"/>
      <c r="AA42" s="298" t="s">
        <v>493</v>
      </c>
      <c r="AB42" s="298"/>
      <c r="AC42" s="298"/>
      <c r="AD42" s="298"/>
      <c r="AE42" s="298"/>
      <c r="AF42" s="298"/>
    </row>
    <row r="43" s="299" customFormat="true" ht="52.5" hidden="false" customHeight="true" outlineLevel="0" collapsed="false">
      <c r="A43" s="256"/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 t="s">
        <v>494</v>
      </c>
      <c r="M43" s="255"/>
      <c r="N43" s="255" t="s">
        <v>495</v>
      </c>
      <c r="O43" s="255"/>
      <c r="P43" s="255" t="s">
        <v>496</v>
      </c>
      <c r="Q43" s="255"/>
      <c r="R43" s="255"/>
      <c r="S43" s="255"/>
      <c r="T43" s="255"/>
      <c r="U43" s="255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</row>
    <row r="44" s="300" customFormat="true" ht="82.5" hidden="false" customHeight="true" outlineLevel="0" collapsed="false">
      <c r="A44" s="256"/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 t="s">
        <v>137</v>
      </c>
      <c r="Q44" s="255"/>
      <c r="R44" s="255" t="s">
        <v>497</v>
      </c>
      <c r="S44" s="255"/>
      <c r="T44" s="255" t="s">
        <v>498</v>
      </c>
      <c r="U44" s="255"/>
      <c r="V44" s="298"/>
      <c r="W44" s="298"/>
      <c r="X44" s="298"/>
      <c r="Y44" s="298"/>
      <c r="Z44" s="298"/>
      <c r="AA44" s="298"/>
      <c r="AB44" s="298"/>
      <c r="AC44" s="298"/>
      <c r="AD44" s="298"/>
      <c r="AE44" s="298"/>
      <c r="AF44" s="298"/>
    </row>
    <row r="45" s="299" customFormat="true" ht="18.75" hidden="false" customHeight="true" outlineLevel="0" collapsed="false">
      <c r="A45" s="301" t="n">
        <v>1</v>
      </c>
      <c r="B45" s="255" t="n">
        <v>2</v>
      </c>
      <c r="C45" s="255"/>
      <c r="D45" s="255" t="n">
        <v>3</v>
      </c>
      <c r="E45" s="255"/>
      <c r="F45" s="255" t="n">
        <v>4</v>
      </c>
      <c r="G45" s="255"/>
      <c r="H45" s="255" t="n">
        <v>5</v>
      </c>
      <c r="I45" s="255"/>
      <c r="J45" s="255" t="n">
        <v>6</v>
      </c>
      <c r="K45" s="255"/>
      <c r="L45" s="255" t="n">
        <v>7</v>
      </c>
      <c r="M45" s="255"/>
      <c r="N45" s="255" t="n">
        <v>8</v>
      </c>
      <c r="O45" s="255"/>
      <c r="P45" s="255" t="n">
        <v>9</v>
      </c>
      <c r="Q45" s="255"/>
      <c r="R45" s="256" t="n">
        <v>10</v>
      </c>
      <c r="S45" s="256"/>
      <c r="T45" s="255" t="n">
        <v>11</v>
      </c>
      <c r="U45" s="255"/>
      <c r="V45" s="255" t="n">
        <v>12</v>
      </c>
      <c r="W45" s="255"/>
      <c r="X45" s="255"/>
      <c r="Y45" s="255"/>
      <c r="Z45" s="255"/>
      <c r="AA45" s="255" t="n">
        <v>13</v>
      </c>
      <c r="AB45" s="255"/>
      <c r="AC45" s="255"/>
      <c r="AD45" s="255"/>
      <c r="AE45" s="255"/>
      <c r="AF45" s="255"/>
    </row>
    <row r="46" s="299" customFormat="true" ht="20.1" hidden="false" customHeight="true" outlineLevel="0" collapsed="false">
      <c r="A46" s="302"/>
      <c r="B46" s="303"/>
      <c r="C46" s="303"/>
      <c r="D46" s="304"/>
      <c r="E46" s="304"/>
      <c r="F46" s="264"/>
      <c r="G46" s="264"/>
      <c r="H46" s="264"/>
      <c r="I46" s="264"/>
      <c r="J46" s="264"/>
      <c r="K46" s="264"/>
      <c r="L46" s="264"/>
      <c r="M46" s="264"/>
      <c r="N46" s="305" t="n">
        <f aca="false">SUM(P46,R46,T46)</f>
        <v>0</v>
      </c>
      <c r="O46" s="305"/>
      <c r="P46" s="264"/>
      <c r="Q46" s="264"/>
      <c r="R46" s="264"/>
      <c r="S46" s="264"/>
      <c r="T46" s="264"/>
      <c r="U46" s="264"/>
      <c r="V46" s="306"/>
      <c r="W46" s="306"/>
      <c r="X46" s="306"/>
      <c r="Y46" s="306"/>
      <c r="Z46" s="306"/>
      <c r="AA46" s="286"/>
      <c r="AB46" s="286"/>
      <c r="AC46" s="286"/>
      <c r="AD46" s="286"/>
      <c r="AE46" s="286"/>
      <c r="AF46" s="286"/>
    </row>
    <row r="47" s="299" customFormat="true" ht="20.1" hidden="false" customHeight="true" outlineLevel="0" collapsed="false">
      <c r="A47" s="302"/>
      <c r="B47" s="303"/>
      <c r="C47" s="303"/>
      <c r="D47" s="304"/>
      <c r="E47" s="304"/>
      <c r="F47" s="264"/>
      <c r="G47" s="264"/>
      <c r="H47" s="264"/>
      <c r="I47" s="264"/>
      <c r="J47" s="264"/>
      <c r="K47" s="264"/>
      <c r="L47" s="264"/>
      <c r="M47" s="264"/>
      <c r="N47" s="305" t="n">
        <f aca="false">SUM(P47,R47,T47)</f>
        <v>0</v>
      </c>
      <c r="O47" s="305"/>
      <c r="P47" s="264"/>
      <c r="Q47" s="264"/>
      <c r="R47" s="264"/>
      <c r="S47" s="264"/>
      <c r="T47" s="264"/>
      <c r="U47" s="264"/>
      <c r="V47" s="306"/>
      <c r="W47" s="306"/>
      <c r="X47" s="306"/>
      <c r="Y47" s="306"/>
      <c r="Z47" s="306"/>
      <c r="AA47" s="286"/>
      <c r="AB47" s="286"/>
      <c r="AC47" s="286"/>
      <c r="AD47" s="286"/>
      <c r="AE47" s="286"/>
      <c r="AF47" s="286"/>
    </row>
    <row r="48" s="299" customFormat="true" ht="20.1" hidden="false" customHeight="true" outlineLevel="0" collapsed="false">
      <c r="A48" s="302"/>
      <c r="B48" s="303"/>
      <c r="C48" s="303"/>
      <c r="D48" s="304"/>
      <c r="E48" s="304"/>
      <c r="F48" s="264"/>
      <c r="G48" s="264"/>
      <c r="H48" s="264"/>
      <c r="I48" s="264"/>
      <c r="J48" s="264"/>
      <c r="K48" s="264"/>
      <c r="L48" s="264"/>
      <c r="M48" s="264"/>
      <c r="N48" s="305" t="n">
        <f aca="false">SUM(P48,R48,T48)</f>
        <v>0</v>
      </c>
      <c r="O48" s="305"/>
      <c r="P48" s="264"/>
      <c r="Q48" s="264"/>
      <c r="R48" s="264"/>
      <c r="S48" s="264"/>
      <c r="T48" s="264"/>
      <c r="U48" s="264"/>
      <c r="V48" s="306"/>
      <c r="W48" s="306"/>
      <c r="X48" s="306"/>
      <c r="Y48" s="306"/>
      <c r="Z48" s="306"/>
      <c r="AA48" s="286"/>
      <c r="AB48" s="286"/>
      <c r="AC48" s="286"/>
      <c r="AD48" s="286"/>
      <c r="AE48" s="286"/>
      <c r="AF48" s="286"/>
    </row>
    <row r="49" s="299" customFormat="true" ht="20.1" hidden="false" customHeight="true" outlineLevel="0" collapsed="false">
      <c r="A49" s="302"/>
      <c r="B49" s="303"/>
      <c r="C49" s="303"/>
      <c r="D49" s="304"/>
      <c r="E49" s="304"/>
      <c r="F49" s="264"/>
      <c r="G49" s="264"/>
      <c r="H49" s="264"/>
      <c r="I49" s="264"/>
      <c r="J49" s="264"/>
      <c r="K49" s="264"/>
      <c r="L49" s="264"/>
      <c r="M49" s="264"/>
      <c r="N49" s="305" t="n">
        <f aca="false">SUM(P49,R49,T49)</f>
        <v>0</v>
      </c>
      <c r="O49" s="305"/>
      <c r="P49" s="264"/>
      <c r="Q49" s="264"/>
      <c r="R49" s="264"/>
      <c r="S49" s="264"/>
      <c r="T49" s="264"/>
      <c r="U49" s="264"/>
      <c r="V49" s="306"/>
      <c r="W49" s="306"/>
      <c r="X49" s="306"/>
      <c r="Y49" s="306"/>
      <c r="Z49" s="306"/>
      <c r="AA49" s="286"/>
      <c r="AB49" s="286"/>
      <c r="AC49" s="286"/>
      <c r="AD49" s="286"/>
      <c r="AE49" s="286"/>
      <c r="AF49" s="286"/>
    </row>
    <row r="50" s="299" customFormat="true" ht="20.1" hidden="false" customHeight="true" outlineLevel="0" collapsed="false">
      <c r="A50" s="302"/>
      <c r="B50" s="303"/>
      <c r="C50" s="303"/>
      <c r="D50" s="304"/>
      <c r="E50" s="304"/>
      <c r="F50" s="264"/>
      <c r="G50" s="264"/>
      <c r="H50" s="264"/>
      <c r="I50" s="264"/>
      <c r="J50" s="264"/>
      <c r="K50" s="264"/>
      <c r="L50" s="264"/>
      <c r="M50" s="264"/>
      <c r="N50" s="305" t="n">
        <f aca="false">SUM(P50,R50,T50)</f>
        <v>0</v>
      </c>
      <c r="O50" s="305"/>
      <c r="P50" s="264"/>
      <c r="Q50" s="264"/>
      <c r="R50" s="264"/>
      <c r="S50" s="264"/>
      <c r="T50" s="264"/>
      <c r="U50" s="264"/>
      <c r="V50" s="306"/>
      <c r="W50" s="306"/>
      <c r="X50" s="306"/>
      <c r="Y50" s="306"/>
      <c r="Z50" s="306"/>
      <c r="AA50" s="286"/>
      <c r="AB50" s="286"/>
      <c r="AC50" s="286"/>
      <c r="AD50" s="286"/>
      <c r="AE50" s="286"/>
      <c r="AF50" s="286"/>
    </row>
    <row r="51" s="299" customFormat="true" ht="20.1" hidden="false" customHeight="true" outlineLevel="0" collapsed="false">
      <c r="A51" s="302"/>
      <c r="B51" s="303"/>
      <c r="C51" s="303"/>
      <c r="D51" s="304"/>
      <c r="E51" s="304"/>
      <c r="F51" s="264"/>
      <c r="G51" s="264"/>
      <c r="H51" s="264"/>
      <c r="I51" s="264"/>
      <c r="J51" s="264"/>
      <c r="K51" s="264"/>
      <c r="L51" s="264"/>
      <c r="M51" s="264"/>
      <c r="N51" s="305" t="n">
        <f aca="false">SUM(P51,R51,T51)</f>
        <v>0</v>
      </c>
      <c r="O51" s="305"/>
      <c r="P51" s="264"/>
      <c r="Q51" s="264"/>
      <c r="R51" s="264"/>
      <c r="S51" s="264"/>
      <c r="T51" s="264"/>
      <c r="U51" s="264"/>
      <c r="V51" s="306"/>
      <c r="W51" s="306"/>
      <c r="X51" s="306"/>
      <c r="Y51" s="306"/>
      <c r="Z51" s="306"/>
      <c r="AA51" s="286"/>
      <c r="AB51" s="286"/>
      <c r="AC51" s="286"/>
      <c r="AD51" s="286"/>
      <c r="AE51" s="286"/>
      <c r="AF51" s="286"/>
    </row>
    <row r="52" s="299" customFormat="true" ht="20.1" hidden="false" customHeight="true" outlineLevel="0" collapsed="false">
      <c r="A52" s="302"/>
      <c r="B52" s="303"/>
      <c r="C52" s="303"/>
      <c r="D52" s="304"/>
      <c r="E52" s="304"/>
      <c r="F52" s="264"/>
      <c r="G52" s="264"/>
      <c r="H52" s="264"/>
      <c r="I52" s="264"/>
      <c r="J52" s="264"/>
      <c r="K52" s="264"/>
      <c r="L52" s="264"/>
      <c r="M52" s="264"/>
      <c r="N52" s="305" t="n">
        <f aca="false">SUM(P52,R52,T52)</f>
        <v>0</v>
      </c>
      <c r="O52" s="305"/>
      <c r="P52" s="264"/>
      <c r="Q52" s="264"/>
      <c r="R52" s="264"/>
      <c r="S52" s="264"/>
      <c r="T52" s="264"/>
      <c r="U52" s="264"/>
      <c r="V52" s="306"/>
      <c r="W52" s="306"/>
      <c r="X52" s="306"/>
      <c r="Y52" s="306"/>
      <c r="Z52" s="306"/>
      <c r="AA52" s="286"/>
      <c r="AB52" s="286"/>
      <c r="AC52" s="286"/>
      <c r="AD52" s="286"/>
      <c r="AE52" s="286"/>
      <c r="AF52" s="286"/>
    </row>
    <row r="53" s="299" customFormat="true" ht="24.95" hidden="false" customHeight="true" outlineLevel="0" collapsed="false">
      <c r="A53" s="307" t="s">
        <v>86</v>
      </c>
      <c r="B53" s="307"/>
      <c r="C53" s="307"/>
      <c r="D53" s="307"/>
      <c r="E53" s="307"/>
      <c r="F53" s="267" t="n">
        <f aca="false">SUM(F46:F52)</f>
        <v>0</v>
      </c>
      <c r="G53" s="267"/>
      <c r="H53" s="267" t="n">
        <f aca="false">SUM(H46:H52)</f>
        <v>0</v>
      </c>
      <c r="I53" s="267"/>
      <c r="J53" s="267" t="n">
        <f aca="false">SUM(J46:J52)</f>
        <v>0</v>
      </c>
      <c r="K53" s="267"/>
      <c r="L53" s="267" t="n">
        <f aca="false">SUM(L46:L52)</f>
        <v>0</v>
      </c>
      <c r="M53" s="267"/>
      <c r="N53" s="267" t="n">
        <f aca="false">SUM(N46:N52)</f>
        <v>0</v>
      </c>
      <c r="O53" s="267"/>
      <c r="P53" s="267" t="n">
        <f aca="false">SUM(P46:P52)</f>
        <v>0</v>
      </c>
      <c r="Q53" s="267"/>
      <c r="R53" s="267" t="n">
        <f aca="false">SUM(R46:R52)</f>
        <v>0</v>
      </c>
      <c r="S53" s="267"/>
      <c r="T53" s="267" t="n">
        <f aca="false">SUM(T46:T52)</f>
        <v>0</v>
      </c>
      <c r="U53" s="267"/>
      <c r="V53" s="308"/>
      <c r="W53" s="308"/>
      <c r="X53" s="308"/>
      <c r="Y53" s="308"/>
      <c r="Z53" s="308"/>
      <c r="AA53" s="309"/>
      <c r="AB53" s="309"/>
      <c r="AC53" s="309"/>
      <c r="AD53" s="309"/>
      <c r="AE53" s="309"/>
      <c r="AF53" s="309"/>
    </row>
    <row r="54" customFormat="false" ht="15" hidden="false" customHeight="true" outlineLevel="0" collapsed="false"/>
    <row r="55" customFormat="false" ht="15" hidden="false" customHeight="true" outlineLevel="0" collapsed="false"/>
    <row r="56" customFormat="false" ht="15" hidden="false" customHeight="true" outlineLevel="0" collapsed="false"/>
    <row r="57" customFormat="false" ht="15" hidden="false" customHeight="true" outlineLevel="0" collapsed="false"/>
    <row r="58" customFormat="false" ht="18.75" hidden="false" customHeight="true" outlineLevel="0" collapsed="false"/>
    <row r="59" customFormat="false" ht="16.5" hidden="false" customHeight="true" outlineLevel="0" collapsed="false"/>
    <row r="67" customFormat="false" ht="19.5" hidden="false" customHeight="false" outlineLevel="0" collapsed="false"/>
    <row r="68" customFormat="false" ht="19.5" hidden="false" customHeight="false" outlineLevel="0" collapsed="false"/>
    <row r="69" customFormat="false" ht="19.5" hidden="false" customHeight="false" outlineLevel="0" collapsed="false"/>
    <row r="70" customFormat="false" ht="19.5" hidden="false" customHeight="false" outlineLevel="0" collapsed="false"/>
    <row r="71" customFormat="false" ht="19.5" hidden="false" customHeight="false" outlineLevel="0" collapsed="false"/>
    <row r="72" customFormat="false" ht="19.5" hidden="false" customHeight="false" outlineLevel="0" collapsed="false"/>
    <row r="73" customFormat="false" ht="19.5" hidden="false" customHeight="false" outlineLevel="0" collapsed="false"/>
  </sheetData>
  <mergeCells count="277">
    <mergeCell ref="A3:A4"/>
    <mergeCell ref="B3:C4"/>
    <mergeCell ref="D3:F4"/>
    <mergeCell ref="G3:Q4"/>
    <mergeCell ref="R3:Z3"/>
    <mergeCell ref="AA3:AC4"/>
    <mergeCell ref="AD3:AF4"/>
    <mergeCell ref="R4:T4"/>
    <mergeCell ref="U4:W4"/>
    <mergeCell ref="X4:Z4"/>
    <mergeCell ref="B5:C5"/>
    <mergeCell ref="D5:F5"/>
    <mergeCell ref="G5:Q5"/>
    <mergeCell ref="R5:T5"/>
    <mergeCell ref="U5:W5"/>
    <mergeCell ref="X5:Z5"/>
    <mergeCell ref="AA5:AC5"/>
    <mergeCell ref="AD5:AF5"/>
    <mergeCell ref="B6:C6"/>
    <mergeCell ref="D6:F6"/>
    <mergeCell ref="G6:Q6"/>
    <mergeCell ref="R6:T6"/>
    <mergeCell ref="U6:W6"/>
    <mergeCell ref="X6:Z6"/>
    <mergeCell ref="AA6:AC6"/>
    <mergeCell ref="AD6:AF6"/>
    <mergeCell ref="B7:C7"/>
    <mergeCell ref="D7:F7"/>
    <mergeCell ref="G7:Q7"/>
    <mergeCell ref="R7:T7"/>
    <mergeCell ref="U7:W7"/>
    <mergeCell ref="X7:Z7"/>
    <mergeCell ref="AA7:AC7"/>
    <mergeCell ref="AD7:AF7"/>
    <mergeCell ref="B8:C8"/>
    <mergeCell ref="D8:F8"/>
    <mergeCell ref="G8:Q8"/>
    <mergeCell ref="R8:T8"/>
    <mergeCell ref="U8:W8"/>
    <mergeCell ref="X8:Z8"/>
    <mergeCell ref="AA8:AC8"/>
    <mergeCell ref="AD8:AF8"/>
    <mergeCell ref="B9:C9"/>
    <mergeCell ref="D9:F9"/>
    <mergeCell ref="G9:Q9"/>
    <mergeCell ref="R9:T9"/>
    <mergeCell ref="U9:W9"/>
    <mergeCell ref="X9:Z9"/>
    <mergeCell ref="AA9:AC9"/>
    <mergeCell ref="AD9:AF9"/>
    <mergeCell ref="A10:Q10"/>
    <mergeCell ref="R10:T10"/>
    <mergeCell ref="U10:W10"/>
    <mergeCell ref="X10:Z10"/>
    <mergeCell ref="AA10:AC10"/>
    <mergeCell ref="AD10:AF10"/>
    <mergeCell ref="A15:A17"/>
    <mergeCell ref="B15:C17"/>
    <mergeCell ref="D15:G17"/>
    <mergeCell ref="H15:O17"/>
    <mergeCell ref="P15:Q17"/>
    <mergeCell ref="R15:Z15"/>
    <mergeCell ref="AA15:AC17"/>
    <mergeCell ref="AD15:AF17"/>
    <mergeCell ref="R16:T17"/>
    <mergeCell ref="U16:W17"/>
    <mergeCell ref="X16:Z17"/>
    <mergeCell ref="B18:C18"/>
    <mergeCell ref="D18:G18"/>
    <mergeCell ref="H18:O18"/>
    <mergeCell ref="P18:Q18"/>
    <mergeCell ref="R18:T18"/>
    <mergeCell ref="U18:W18"/>
    <mergeCell ref="X18:Z18"/>
    <mergeCell ref="AA18:AC18"/>
    <mergeCell ref="AD18:AF18"/>
    <mergeCell ref="B19:C19"/>
    <mergeCell ref="D19:G19"/>
    <mergeCell ref="H19:O19"/>
    <mergeCell ref="P19:Q19"/>
    <mergeCell ref="R19:T19"/>
    <mergeCell ref="U19:W19"/>
    <mergeCell ref="X19:Z19"/>
    <mergeCell ref="AA19:AC19"/>
    <mergeCell ref="AD19:AF19"/>
    <mergeCell ref="B20:C20"/>
    <mergeCell ref="D20:G20"/>
    <mergeCell ref="H20:O20"/>
    <mergeCell ref="P20:Q20"/>
    <mergeCell ref="R20:T20"/>
    <mergeCell ref="U20:W20"/>
    <mergeCell ref="X20:Z20"/>
    <mergeCell ref="AA20:AC20"/>
    <mergeCell ref="AD20:AF20"/>
    <mergeCell ref="B21:C21"/>
    <mergeCell ref="D21:G21"/>
    <mergeCell ref="H21:O21"/>
    <mergeCell ref="P21:Q21"/>
    <mergeCell ref="R21:T21"/>
    <mergeCell ref="U21:W21"/>
    <mergeCell ref="X21:Z21"/>
    <mergeCell ref="AA21:AC21"/>
    <mergeCell ref="AD21:AF21"/>
    <mergeCell ref="B22:C22"/>
    <mergeCell ref="D22:G22"/>
    <mergeCell ref="H22:O22"/>
    <mergeCell ref="P22:Q22"/>
    <mergeCell ref="R22:T22"/>
    <mergeCell ref="U22:W22"/>
    <mergeCell ref="X22:Z22"/>
    <mergeCell ref="AA22:AC22"/>
    <mergeCell ref="AD22:AF22"/>
    <mergeCell ref="A23:Q23"/>
    <mergeCell ref="R23:T23"/>
    <mergeCell ref="U23:W23"/>
    <mergeCell ref="X23:Z23"/>
    <mergeCell ref="AA23:AC23"/>
    <mergeCell ref="AD23:AF23"/>
    <mergeCell ref="Z27:AB27"/>
    <mergeCell ref="AD27:AF27"/>
    <mergeCell ref="A28:A30"/>
    <mergeCell ref="B28:L30"/>
    <mergeCell ref="M28:P28"/>
    <mergeCell ref="Q28:T28"/>
    <mergeCell ref="U28:X28"/>
    <mergeCell ref="Y28:AB28"/>
    <mergeCell ref="AC28:AF28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B31:L31"/>
    <mergeCell ref="B32:L32"/>
    <mergeCell ref="B33:L33"/>
    <mergeCell ref="B34:L34"/>
    <mergeCell ref="B35:L35"/>
    <mergeCell ref="A36:L36"/>
    <mergeCell ref="A37:L37"/>
    <mergeCell ref="AD41:AF41"/>
    <mergeCell ref="A42:A44"/>
    <mergeCell ref="B42:C44"/>
    <mergeCell ref="D42:E44"/>
    <mergeCell ref="F42:G44"/>
    <mergeCell ref="H42:I44"/>
    <mergeCell ref="J42:K44"/>
    <mergeCell ref="L42:U42"/>
    <mergeCell ref="V42:Z44"/>
    <mergeCell ref="AA42:AF44"/>
    <mergeCell ref="L43:M44"/>
    <mergeCell ref="N43:O44"/>
    <mergeCell ref="P43:U43"/>
    <mergeCell ref="P44:Q44"/>
    <mergeCell ref="R44:S44"/>
    <mergeCell ref="T44:U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Z45"/>
    <mergeCell ref="AA45:AF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Z46"/>
    <mergeCell ref="AA46:AF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Z47"/>
    <mergeCell ref="AA47:AF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Z48"/>
    <mergeCell ref="AA48:AF48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Z49"/>
    <mergeCell ref="AA49:AF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Z50"/>
    <mergeCell ref="AA50:AF50"/>
    <mergeCell ref="B51:C51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Z51"/>
    <mergeCell ref="AA51:AF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Z52"/>
    <mergeCell ref="AA52:AF52"/>
    <mergeCell ref="A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Z53"/>
    <mergeCell ref="AA53:AF53"/>
  </mergeCells>
  <printOptions headings="false" gridLines="false" gridLinesSet="true" horizontalCentered="false" verticalCentered="false"/>
  <pageMargins left="0.39375" right="0.39375" top="0.731944444444444" bottom="0.39375" header="0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Roman,Обычный"&amp;16 &amp;14 15&amp;R&amp;"Times New Roman,Обычный"&amp;14Продовження додатка 3
Таблиця 6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2003-03-13T19:00:22Z</dcterms:created>
  <dc:creator>us</dc:creator>
  <dc:description/>
  <dc:language>uk-UA</dc:language>
  <cp:lastModifiedBy>user</cp:lastModifiedBy>
  <cp:lastPrinted>2020-06-30T14:33:38Z</cp:lastPrinted>
  <dcterms:modified xsi:type="dcterms:W3CDTF">2020-07-13T09:02:40Z</dcterms:modified>
  <cp:revision>0</cp:revision>
  <dc:subject/>
  <dc:title/>
</cp:coreProperties>
</file>