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25" tabRatio="850" activeTab="16"/>
  </bookViews>
  <sheets>
    <sheet name="1113121" sheetId="1" r:id="rId1"/>
    <sheet name="1113242" sheetId="2" r:id="rId2"/>
    <sheet name="1113123" sheetId="3" r:id="rId3"/>
    <sheet name="1113140" sheetId="4" r:id="rId4"/>
    <sheet name="1113131" sheetId="5" r:id="rId5"/>
    <sheet name="1115011" sheetId="6" r:id="rId6"/>
    <sheet name="1115012" sheetId="7" r:id="rId7"/>
    <sheet name="1113133" sheetId="8" r:id="rId8"/>
    <sheet name="1110160" sheetId="9" r:id="rId9"/>
    <sheet name="1110180" sheetId="10" r:id="rId10"/>
    <sheet name="1115042" sheetId="11" r:id="rId11"/>
    <sheet name="1117325" sheetId="12" r:id="rId12"/>
    <sheet name="1115052" sheetId="13" r:id="rId13"/>
    <sheet name="1115061" sheetId="14" r:id="rId14"/>
    <sheet name="1115063" sheetId="15" r:id="rId15"/>
    <sheet name="1115062" sheetId="16" r:id="rId16"/>
    <sheet name="1115031" sheetId="17" r:id="rId17"/>
  </sheets>
  <definedNames>
    <definedName name="_xlnm.Print_Area" localSheetId="8">'1110160'!$A$1:$M$92</definedName>
    <definedName name="_xlnm.Print_Area" localSheetId="9">'1110180'!$A$1:$M$74</definedName>
    <definedName name="_xlnm.Print_Area" localSheetId="0">'1113121'!$A$1:$M$95</definedName>
    <definedName name="_xlnm.Print_Area" localSheetId="2">'1113123'!$A$1:$M$76</definedName>
    <definedName name="_xlnm.Print_Area" localSheetId="4">'1113131'!$A$1:$M$83</definedName>
    <definedName name="_xlnm.Print_Area" localSheetId="7">'1113133'!$A$1:$M$79</definedName>
    <definedName name="_xlnm.Print_Area" localSheetId="3">'1113140'!$A$1:$M$80</definedName>
    <definedName name="_xlnm.Print_Area" localSheetId="1">'1113242'!$A$1:$M$104</definedName>
    <definedName name="_xlnm.Print_Area" localSheetId="5">'1115011'!$A$1:$M$83</definedName>
    <definedName name="_xlnm.Print_Area" localSheetId="6">'1115012'!$A$1:$M$120</definedName>
    <definedName name="_xlnm.Print_Area" localSheetId="16">'1115031'!$A$1:$M$86</definedName>
    <definedName name="_xlnm.Print_Area" localSheetId="10">'1115042'!$A$1:$M$94</definedName>
    <definedName name="_xlnm.Print_Area" localSheetId="12">'1115052'!$A$1:$M$74</definedName>
    <definedName name="_xlnm.Print_Area" localSheetId="13">'1115061'!$A$1:$M$98</definedName>
    <definedName name="_xlnm.Print_Area" localSheetId="15">'1115062'!$A$1:$M$127</definedName>
    <definedName name="_xlnm.Print_Area" localSheetId="14">'1115063'!$A$1:$M$80</definedName>
    <definedName name="_xlnm.Print_Area" localSheetId="11">'1117325'!$A$1:$M$74</definedName>
  </definedNames>
  <calcPr fullCalcOnLoad="1"/>
</workbook>
</file>

<file path=xl/sharedStrings.xml><?xml version="1.0" encoding="utf-8"?>
<sst xmlns="http://schemas.openxmlformats.org/spreadsheetml/2006/main" count="2963" uniqueCount="492">
  <si>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</si>
  <si>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</si>
  <si>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</si>
  <si>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</si>
  <si>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</si>
  <si>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</si>
  <si>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</si>
  <si>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</si>
  <si>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</si>
  <si>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</si>
  <si>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</si>
  <si>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</si>
  <si>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</si>
  <si>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</si>
  <si>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</si>
  <si>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</si>
  <si>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</si>
  <si>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</si>
  <si>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</si>
  <si>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</si>
  <si>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</si>
  <si>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</si>
  <si>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</si>
  <si>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</si>
  <si>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</si>
  <si>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</si>
  <si>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</si>
  <si>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</si>
  <si>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</si>
  <si>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</si>
  <si>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</si>
  <si>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</si>
  <si>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</si>
  <si>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</si>
  <si>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</si>
  <si>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</si>
  <si>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</si>
  <si>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</si>
  <si>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</si>
  <si>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</si>
  <si>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</si>
  <si>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</si>
  <si>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</si>
  <si>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про виконання паспорта бюджетної програми місцевого бюджету на 01.01.2020 рік</t>
  </si>
  <si>
    <t>Управління у справах сім’ї, молоді та спорту виконавчого комітету Полтавської міської ради</t>
  </si>
  <si>
    <t>Утримання та забезпечення діяльності центрів соціальних служб для сім’ї, дітей та молоді</t>
  </si>
  <si>
    <t>Здійснення соціальної роботи з сім'ями, дітьми та молоддю, яка спрямована на соціальну підтримку сімей, дітей та молоді, забезпечення їхніх прав і свобод, поліпшення якості життєдіяльності, задоволення інтересів та потреб</t>
  </si>
  <si>
    <r>
      <t xml:space="preserve">5. Мета бюджетної програми : </t>
    </r>
    <r>
      <rPr>
        <u val="single"/>
        <sz val="12"/>
        <color indexed="8"/>
        <rFont val="Times New Roman"/>
        <family val="1"/>
      </rPr>
      <t>Забезпечення соціальної підтримки сім’ям, дітям та молоді вразливих категорій населення</t>
    </r>
  </si>
  <si>
    <t>Надання соціальних послуг та здійснення заходів, у тому числі навчальних, щодо соціальної підтримки сімей, дітей та молоді, які перебувають у складних життєвих обставинах та потребують сторонньої допомоги</t>
  </si>
  <si>
    <t xml:space="preserve">Утримання та забезпечення діяльності центрів соціальних служб для сім’ї, дітей та молоді </t>
  </si>
  <si>
    <t xml:space="preserve">Відхилення між касовими видатками (наданими кредитами) та затвердженими у паспорті бюджетної програми пояснюються зменшенням обсягів витрат (економією коштів) на проведення заходів, використання товарів і послуг, зменшення обсягів службових відряджень </t>
  </si>
  <si>
    <t>Міська програма соціальної підтримки сім’ї, дітей та молоді м. Полтави на 2019-2021 роки</t>
  </si>
  <si>
    <t xml:space="preserve">Затверджено у паспорті бюджетної програми </t>
  </si>
  <si>
    <t>Фактичні результативні показники, досягнуті за рахунок касових видатків (наданих кредитів)</t>
  </si>
  <si>
    <t>1.1.</t>
  </si>
  <si>
    <t>кількість центрів соціальних служб для сім’ї, дітей та молоді</t>
  </si>
  <si>
    <t>од.</t>
  </si>
  <si>
    <t>Положення</t>
  </si>
  <si>
    <t>1.2.</t>
  </si>
  <si>
    <t>кількість штатних працівників центрів соціальних служб для сім’ї, дітей та молоді</t>
  </si>
  <si>
    <t>осіб</t>
  </si>
  <si>
    <t>Штатний розпис на 2019 рік</t>
  </si>
  <si>
    <t>1.3.</t>
  </si>
  <si>
    <t>кількість спеціалістів, залучених до заходів</t>
  </si>
  <si>
    <t xml:space="preserve"> Пояснення щодо причин розбіжностей між затвердженими та досягнутими результативними показниками</t>
  </si>
  <si>
    <t>Розбіжності між затвердженими та досягнутими результативними показниками затрат пояснюються введенням додаткової штатної одиниці з листопада 2019 року.</t>
  </si>
  <si>
    <t xml:space="preserve"> </t>
  </si>
  <si>
    <t>2.1.</t>
  </si>
  <si>
    <t>кількість закладів, що надають соціальні послуги сім’ям, дітям та молоді, діяльність яких координується центрами соціальних служб для сім’ї, дітей та молоді</t>
  </si>
  <si>
    <t>2.2.</t>
  </si>
  <si>
    <t>кількість дитячих будинків сімейного типу, прийомних сімей, сімей патронатних вихователів, сімей, які перебувають у складних життєвих обставинах, охоплених соціальним супроводом/супроводженням</t>
  </si>
  <si>
    <t>План на 2019р, звітність за 2019 рік</t>
  </si>
  <si>
    <t>2.3.</t>
  </si>
  <si>
    <t>кількість сімей, дітей та молоді, які отримали соціальні послуги</t>
  </si>
  <si>
    <t>2.4.</t>
  </si>
  <si>
    <t>кількість сімей по яким здійснено перевірку за цільовим використанням допомоги при народженні дитини і створенням належних умов для повноцінного утримання та виховання дітей</t>
  </si>
  <si>
    <t>2.5.</t>
  </si>
  <si>
    <t>кількість обстежених сімей на предмет підтвердження проживання дитини з одинокою матір’ю</t>
  </si>
  <si>
    <t>2.6.</t>
  </si>
  <si>
    <t>кількість заходів, у тому числі навчальних, центрів соціальних служб для сім’ї, дітей та молоді</t>
  </si>
  <si>
    <t>2.7.</t>
  </si>
  <si>
    <t>кількість учасників заходів, проведених центрами соціальних служб для сім'ї, дітей та молоді</t>
  </si>
  <si>
    <t>Розбіжності між затвердженими та досягнутими результативними показниками продукту пояснюються збільшенням кількості сімей, дітей та молоді, які отримали соціальні послуги, кількості заходів, у тому числі навчальних, центрів соціальних служб для сім’ї, дітей та молоді та відповідно кількості учасників заходів, проведених центрами соціальних служб для сім'ї, дітей та молоді, а також зменшенням кількості дитячих будинків сімейного типу, прийомних сімей, сімей патронатних вихователів, сімей, які перебувають у складних життєвих обставинах, охоплених соціальним супроводом/супроводженням, кількості сімей по яким здійснено перевірку за цільовим використанням допомоги при народженні дитини і створенням належних умов для повноцінного утримання та виховання дітей та кількості обстежених сімей на предмет підтвердження проживання дитини з одинокою матір’ю</t>
  </si>
  <si>
    <t>3.1.</t>
  </si>
  <si>
    <t>середні витрати на утримання одного центру соціальних служб для сім’ї, дітей та молоді</t>
  </si>
  <si>
    <t>грн.</t>
  </si>
  <si>
    <t>Кошторисні призначення на 2019 рік, касові відатки за 2019 рік, розрахунок</t>
  </si>
  <si>
    <t>3.2.</t>
  </si>
  <si>
    <t>середні витрати на забезпечення діяльності одного працівника центру соціальних служб для сім’ї, дітей та молоді</t>
  </si>
  <si>
    <t>3.3.</t>
  </si>
  <si>
    <t>середні витрати на здійснення соціального супроводу/супроводження, надання соціальних послуг, здійснення перевірки за цільовим використанням допомоги при народженні дитини, обстеження на предмет підтвердження проживання дитини з одинокою матір’ю, проведення роботи з організації та проведення заходів, у тому числі навчальних, спеціалістами (працівниками) центру соціальних служб для сім’ї, дітей та молоді</t>
  </si>
  <si>
    <t>3.4.</t>
  </si>
  <si>
    <t>середні витрати на один захід, у тому числі навчальний, проведений центрами соціальних служб для сім’ї, дітей та молоді</t>
  </si>
  <si>
    <t>3.5.</t>
  </si>
  <si>
    <t>середні витрати на одного учасника заходів, у тому числі навчальних, проведених центрами соціальних служб для сім’ї, дітей та молоді</t>
  </si>
  <si>
    <t>Пояснення щодо причин розбіжностей між затвердженими та досягнутими результативними показниками</t>
  </si>
  <si>
    <t>Розбіжностей між затвердженими та досягнутими результативними показниками ефективності пояснюються наступним:</t>
  </si>
  <si>
    <t>1) Зменшення середніх витрат на утримання одного центру соціальних служб для сім’ї, дітей та молоді винило в результаті економії коштів на використання товарів і послуг та зменшенням обсягів службових відряджень</t>
  </si>
  <si>
    <t>2) Зменшення середніх  витрат на забезпечення діяльності одного працівника центру соціальних служб для сім’ї, дітей та молоді введенням додаткової штатної одиниці, в межах затвердженого фонду оплату праці на 2019 рік, та в результаті зменшення середніх витрат на утримання одного центру соціальних служб для сім’ї, дітей та молоді</t>
  </si>
  <si>
    <t>3) Зменшення середніх витрат на здійснення соціального супроводу/супроводження, надання соціальних послуг, здійснення перевірки за цільовим використанням допомоги при народженні дитини, обстеження на предмет підтвердження проживання дитини з одинокою матір’ю, проведення роботи з організації та проведення заходів, у тому числі навчальних, спеціалістами (працівниками) центру соціальних служб для сім’ї, дітей та молоді пояснюється збільшенням кількості сімей, дітей та молоді, які отримали соціальні послуги та кількості заходів, у тому числі навчальних, центрів соціальних служб для сім’ї, дітей та молоді</t>
  </si>
  <si>
    <t>4) Зменшення середніх витрат на один захід, у тому числі навчальний, проведений центрами соціальних служб для сім’ї, дітей та молоді виникає  в результаті збільшення кількості заходів, у тому числі навчальних, центрів соціальних служб для сім’ї, дітей та молоді</t>
  </si>
  <si>
    <t>5) Зменшення середніх витрат на одного учасника заходів, у тому числі навчальних, проведених центрами соціальних служб для сім’ї, дітей та молоді пояснюється збільшенням кількість учасників заходів, проведених центрами соціальних служб для сім'ї, дітей та молоді</t>
  </si>
  <si>
    <t>4.1.</t>
  </si>
  <si>
    <t>кількість підготовлених кандидатів в опікуни, піклувальники, прийомні батьки, батьки-вихователі, усиновлювачі, патронатні вихователі та наставники, які пройшли підготовку та стали опікунами, піклувальниками, прийомними батьками, батьками-вихователями, усиновлювачами, патронатними вихователями та наставниками</t>
  </si>
  <si>
    <t>4.2.</t>
  </si>
  <si>
    <t>кількість підготовлених прийомних батьків, батьків-вихователів, які пройшли навчання з метою підвищення їхнього виховного потенціалу</t>
  </si>
  <si>
    <t>4.3.</t>
  </si>
  <si>
    <t>частка отримувачів соціальних послуг, які набули навичок справлятися із складними життєвими обставинами та мінімізувати їхні наслідки, від загальної кількості отримувачів соціальних послуг</t>
  </si>
  <si>
    <t>%</t>
  </si>
  <si>
    <t>4.4.</t>
  </si>
  <si>
    <t>динаміка** кількості сімей/осіб, яким надано соціальні послуги (порівняно з минулим роком)</t>
  </si>
  <si>
    <t>План на 2019р, звітність за 2018-2019 рр.</t>
  </si>
  <si>
    <t>4.5.</t>
  </si>
  <si>
    <t>динаміка** кількості учасників, охоплених заходами, у тому числі навчальними, центрів соціальних служб для сім’ї, дітей та молоді (порівняно з минулим роком)</t>
  </si>
  <si>
    <t>Розбіжності між затвердженими та досягнутими результативними показниками якості пояснюються тим, що у 2019 році не виявили бажання особи для підготовки у кандидати в опікуни, піклувальники, прийомні батьки, батьки-вихователі, усиновлювачі, патронатні вихователі та наставники, які пройшли б підготовку та стали опікунами, піклувальниками, прийомними батьками, батьками-вихователями, усиновлювачами, патронатними вихователями та наставниками, зменшенням частки отримувачів соціальних послуг, які набули навичок справлятися із складними життєвими обставинами та мінімізувати їхні наслідки, від загальної кількості отримувачів соціальних послуг (знятих з соціального супроводу з позитивним результатом), а також збільшенням кількості сімей/осіб, яким надано соціальні послуги та кількості учасників, охоплених заходами, у тому числі навчальними, центрів соціальних служб для сім’ї, дітей та молоді</t>
  </si>
  <si>
    <t>Стан виконання результативних показників позитивний: зменшення кількості сімей, які перебувають у складних життєвих обставинах, охоплених соціальним супроводом; збільшення кількісті сімей, дітей та молоді, які отримали соціальні послуги, кількості заходів, у тому числі навчальних та відповідно збільшення кількості учасників  проведених заходів, у тому числі навчальних; зменшення середніх витрат в результаті чого, виникла економія бюджетних коштів</t>
  </si>
  <si>
    <t>В.о. директора Департаменту культури, молоді та спорту,                                                   начальник Управління культури</t>
  </si>
  <si>
    <t>Головний бухгалтер централізованої бухгалтерії</t>
  </si>
  <si>
    <t>Лариса КРЕЧКО</t>
  </si>
  <si>
    <t xml:space="preserve">Соціальна підтримка демобілізованих військовослужбовців, які проходили службу в районах проведення антитерористичної операції, осіб, які у складі добровольчих батальйонів брали участь в антитерористичній операції, членів сімей загиблих (померлих) ветеранів війни з числа учасників антитерористичної операції, яким новлено статус відповідно до Закону України «Про статус ветеранів війни, гарантії їх соціального захисту»
</t>
  </si>
  <si>
    <r>
      <t xml:space="preserve">5. Мета бюджетної програми : </t>
    </r>
    <r>
      <rPr>
        <u val="single"/>
        <sz val="12"/>
        <color indexed="8"/>
        <rFont val="Times New Roman"/>
        <family val="1"/>
      </rPr>
      <t>Забезпечення надання додаткової соціальної допомоги ветеранам війни та праці для захисту інтересів інвалідів та ветеранів, інтеграції інвалідів у суспільство; забезпечити підримку молодих вчених; заохочення та підтримки кращих студентів, шляхом перерахування грошових коштів.</t>
    </r>
  </si>
  <si>
    <t>Забезпечення організації відпочинку (з наданням оздоровчих послуг) в санаторно-курортних закладах демобілізованих військовослужбовців, які проходили службу в районах проведення антитерористичної операції, осіб, які у складі добровольчих батальйонів брали участь в антитерористичній операції, членів їх сімей (дружина (чоловік), неповнолітні діти) та дітей (віком до 7 років) загиблих учасників антитерористичної операції разом з матір’ю (батьком, законним представником) та проведення санаторно-курортного оздоровлення членів сімей загиблих ветеранів війни та осіб з інвалідністю внаслідок війни з числа учасників антитерористичної операції, операції об’єднаних сил із забезпечення національної безпеки і оборони, відсічі і стримування збройної агресії Російської Федерації на території Донецької та Луганської областей, загиблих воїнів-інтернаціоналістів, осіб, які загинули або померли внаслідок поранень, каліцтва, контузій чи інших ушкоджень здоров’я, одержаних під час участі у Революції Гідності, та учасників – добровольців антитерористичної операції</t>
  </si>
  <si>
    <t xml:space="preserve">Призначення та виплата іменної стипендії Полтавської міської ради для молодих учених закладів вищої освіти І-ІV рівня акредитації (державної та недержавної форми власності) та наукових установ м. Полтава </t>
  </si>
  <si>
    <t>Призначення та виплата іменної стипендії Полтавської міської ради студентам закладів вищої освіти 
І-ІV рівнів акредитації (державної та недержавної форми власності) м. Полтава</t>
  </si>
  <si>
    <t xml:space="preserve">Виплата іменної стипендії Полтавської міської ради для молодих учених закладів вищої освіти І-ІV рівня акредитації (державної та недержавної форми власності) та наукових установ м. Полтава </t>
  </si>
  <si>
    <t>Виплата іменної стипендії Полтавської міської ради студентам закладів вищої освіти 
І-ІV рівнів акредитації (державної та недержавної форми власності) м. Полтава</t>
  </si>
  <si>
    <t>Відхилення між касовими видатками (наданими кредитами) та затвердженими у паспорті бюджетної програми пояснюється економією видатків за результатами застосування перговорної процедури, за рахунок вартості послуги для дітей та у зв'язку з тим, що  не всі особи відповідних категорій виявили бажання на відпочинок (з наданням оздоровчих послуг) в санаторно-курортних закладах та  проведення санаторно-курортного оздоровлення.</t>
  </si>
  <si>
    <t>обсяг видатків на забезпечення організації відпочинку (з наданням оздоровчих послуг) в санаторно-курортних закладах та проведення санаторно-курортного оздоровлення</t>
  </si>
  <si>
    <t>Відхилення між затвердженими та досягнутими результативними показниками затрат пояснюється економією видатків за результатами застосування перговорної процедури, за рахунок вартості послуги для дітей та у зв'язку з тим, що  не всі особи відповідних категорій виявили бажання на відпочинок (з наданням оздоровчих послуг) в санаторно-курортних закладах та  проведення санаторно-курортного оздоровлення</t>
  </si>
  <si>
    <t>кількість осіб, яким буде забезпечено організацію відпочинку (з наданням оздоровчих послуг) в санаторно-курортних закладах та проведення санаторно-курортного оздоровлення</t>
  </si>
  <si>
    <t>Договір про надання послуг з організації відпочинку (з наданням оздоровчих послуг) в санаторно-курортних закладах та проведення санаторно-курортного оздоровлення, журнали видачі путівок з організації відпочинку (з наданням оздоровчих послуг) в санаторно-курортних закладах та проведення санаторно-курортного оздоровлення</t>
  </si>
  <si>
    <t>кількість послуг, які надаватимуться для забезпечення організації відпочинку (з наданням оздоровчих послуг) в санаторно-курортних закладах та проведення санаторно-курортного оздоровлення</t>
  </si>
  <si>
    <t>Розбіжності між затвердженими та досягнутими показниками продукту пояснюється тим, що не всі особи відповідних категорій виявили бажання на відпочинок (з наданням оздоровчих послуг) в санаторно-курортних закладах та  проведення санаторно-курортного оздоровлення</t>
  </si>
  <si>
    <t>середні витрати для забезпечення організації відпочинку (з наданням оздоровчих послуг) в санаторно-курортних закладах та проведення санаторно-курортного оздоровлення тривалістю 12 календарних днів та 18 календарних днів на одну особу</t>
  </si>
  <si>
    <t>Розрахунково (договори про надання послуг з організації відпочинку (з наданням оздоровчих послуг) в санаторно-курортних закладах та проведення санаторно-курортного оздоровлення)</t>
  </si>
  <si>
    <t>середня вартість послуги для забезпечення організації відпочинку (з наданням оздоровчих послуг) в санаторно-курортних закладах та проведення санаторно-курортного оздоровлення тривалістю 12 календарних днів та 18 календарних днів на одну особу</t>
  </si>
  <si>
    <t>Розбіжності між затвердженими та досягнутими показниками ефективності пояснюється економією видатків за результатами застосування перговорної процедури (та за рахунок вартості послуги для дітей)</t>
  </si>
  <si>
    <t>динаміка** кількості осіб, яким буде забезпечено організацію відпочинку (з наданням оздоровчих послуг) в санаторно-курортних закладах та проведення санаторно-курортного оздоровлення тривалістю 12 календарних днів та 18 календарних днів, порівняно з минулим роком</t>
  </si>
  <si>
    <t>Розрахунок</t>
  </si>
  <si>
    <t>Розбіжності між затвердженими та досягнутими показниками якості пояснюється тим, що не всі особи відповідних категорій виявили бажання на відпочинок (з наданням оздоровчих послуг) в санаторно-курортних закладах та  проведення санаторно-курортного оздоровлення</t>
  </si>
  <si>
    <t>1.1</t>
  </si>
  <si>
    <t xml:space="preserve">Обсяг витрат для виплати іменної стипендії Полтавської міської ради для молодих учених закладів вищої освіти І-ІV рівня акредитації (державної та недержавної форми власності) та наукових установ м. Полтава </t>
  </si>
  <si>
    <t>грн</t>
  </si>
  <si>
    <t>Кошторис</t>
  </si>
  <si>
    <t>1.2</t>
  </si>
  <si>
    <t>Кількість місяців для виплати стипендій</t>
  </si>
  <si>
    <t>міс</t>
  </si>
  <si>
    <t>2.1</t>
  </si>
  <si>
    <t>Кількість молодих вчених міста Полтава, котрим виплачується стипендія</t>
  </si>
  <si>
    <t>3.1</t>
  </si>
  <si>
    <t>Середній розмір стипендій для 1 вченого</t>
  </si>
  <si>
    <t>Розрахунково</t>
  </si>
  <si>
    <t>4.1</t>
  </si>
  <si>
    <t>Успішно проводять наукові дослідження, здійснюють актуальні науково-технічні розробки й вже досягли визнаних результатів, примножують здобутки територіальної громади завдяки академічній активності</t>
  </si>
  <si>
    <t>Перелік наукових публікацій кандидата в стипендіати за останні 3 роки;</t>
  </si>
  <si>
    <t>Обсяг виплат іменної стипендії Полтавської міської ради студентам закладів вищої освіти 
І-ІV рівнів акредитації (державної та недержавної форми власності) м. Полтава</t>
  </si>
  <si>
    <t>Кількість студентів міста Полтава, котрим виплачується стипендія</t>
  </si>
  <si>
    <t>Середній розмір стипендій для 1 студента</t>
  </si>
  <si>
    <t>Відмінники навчання або особливі досягнення у сфері мистецтва, науки, спорту чи у громадській роботі навчального закладу</t>
  </si>
  <si>
    <t xml:space="preserve">Подання, протоколи вченої(педагогічної) ради та органу студентського самоврядування, характеристика кандидата
</t>
  </si>
  <si>
    <t>Заходи державної політики з питань сім'ї</t>
  </si>
  <si>
    <t>Інші заходи у сфері соціального захисту і соціального забезпечення</t>
  </si>
  <si>
    <t>Забезпечення сприятливих умов для всебічного розвитку сім’ї та кожного з її членів, підвищення ролі сім’ї як основи суспільства, формування гендерної культури населення.</t>
  </si>
  <si>
    <t>5. Мета бюджетної програми: Забезпечення реалізації сімейної та гендерної політики в місті Полтава</t>
  </si>
  <si>
    <t>Створення соціальних та економічних умов для належного функціонування та розвитку сім’ї як основи суспільства, утвердження духовно і фізично здорової, матеріально спроможної, соціально благополучної сім’ї, забезпечення виконання сім’єю її основних функцій, а також утвердження рівних прав та можливостей жінок і чоловіків, реалізація їх як основних прав людини, впровадження гендерних підходів в усі сфери життєдіяльності суспільства</t>
  </si>
  <si>
    <t>Організація та проведення міських заходів, спрямованих на підтримку сім’ї, як основи суспільства</t>
  </si>
  <si>
    <t xml:space="preserve">Міська програма реалізації сімейної та гендерної політики на 2016-2020 роки" </t>
  </si>
  <si>
    <t>Обсяг витрат на проведення заходів з питань сімейної та гендерної політики</t>
  </si>
  <si>
    <t>Кількість міських заходів з питань сімейної та гендерної політики</t>
  </si>
  <si>
    <t>Календарний план на 2019 рік</t>
  </si>
  <si>
    <t>Кількість учасників заходів з питань сімейної та гендерної політики</t>
  </si>
  <si>
    <t>Середні витрати на проведення одного заходу з питань сімейної та гендерної політики</t>
  </si>
  <si>
    <t>3.2</t>
  </si>
  <si>
    <t>середні витрати на забезпечення участі у міських заходах з питань сімейної та гендерної політики на одногго учасника</t>
  </si>
  <si>
    <t>Динаміка кількості людей, охоплених міськими заходами з питань сімейної та гендерної політики, порівняно з минулим роком</t>
  </si>
  <si>
    <t>розрахунок</t>
  </si>
  <si>
    <t>Зменшення кількості звернень громадян (жінки, які постраждали від насильства) за послугою надання ліжко-місця в притулку.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</si>
  <si>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</si>
  <si>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Сприяння зміцненню фізичного та психічного здоровя дітей шляхом належної організації оздоровлення та відпочинку</t>
  </si>
  <si>
    <t>5. Мета бюджетної програми: Забезпечення оздоровлення і відпочинку дітей, які потребують особливої соціальної уваги та підтримки</t>
  </si>
  <si>
    <t xml:space="preserve">Організація оздоровлення дітей м. Полтава через механізм відшкодування частини вартості путівки дитячим закладам оздоровлення та відпочинку Полтавської області за надані послуги з оздоровлення та відпочинку дітей, які виховуються в сім'ях з дітьми, в першу чергу для оздоровлення та відпочинку дітей, які потребують особливої соціальної уваги та підтримки </t>
  </si>
  <si>
    <t>Організація змістовного дозвілля, оздоровлення та соціального захисту дітей</t>
  </si>
  <si>
    <t>Організація змістовного дозвілля, оздоровлення та соціального захисту дітей, які потребують особливої уваги та підтримки, збільшення кількості дітей, охоплених організованими формами відпочинку та оздоровлення.</t>
  </si>
  <si>
    <t xml:space="preserve">Міська програма оздоровлення та відпочинку дітей м.Полтава на 2019-2023 роки </t>
  </si>
  <si>
    <t>кількість дітей, яким надані послуги з оздоровлення</t>
  </si>
  <si>
    <t>Звіти</t>
  </si>
  <si>
    <t>кількість придбаних путівок на оздоровлення дітей</t>
  </si>
  <si>
    <t>од</t>
  </si>
  <si>
    <t>кількість заходів з оздоровлення</t>
  </si>
  <si>
    <t>тури</t>
  </si>
  <si>
    <t>Протоколи</t>
  </si>
  <si>
    <t>кількість людино-днів оздоровлення дітей</t>
  </si>
  <si>
    <t>у тому числі в дитячих оздоровчих таборах за придбаними путівками</t>
  </si>
  <si>
    <t>3.3</t>
  </si>
  <si>
    <t>середні витрати на придбання 1 путівки</t>
  </si>
  <si>
    <t>середні витрати на оздоровлення та відпочинок однієї дитини</t>
  </si>
  <si>
    <t>середні витрати на 1 людино-день оздоровлення дітей</t>
  </si>
  <si>
    <t>Збільшена вартість путівки у таборах</t>
  </si>
  <si>
    <t>Подано більша кількість заяв на відшкодування путівок</t>
  </si>
  <si>
    <t>Здійснення заходів та реалізація проектів на виконання Державної цільової соціальної програми «Молодь України»</t>
  </si>
  <si>
    <t>Проведення заходів та проектів для всебічного розвитку молоді відповідними закладами по роботі з молоддю,забезпечення реалізації політики у молодіжній сфері, вирішення питань соціального становлення, підтримки та розвитку молоді.</t>
  </si>
  <si>
    <t>5. Мета бюджетної програми: Забезпечення реалізації молодіжної політики</t>
  </si>
  <si>
    <t>Створення сприятливих умов для соціального становлення та розвитку молоді;забезпечення організації проведення інформаційно-методичної, інформаційно-масової роботи з молоддю</t>
  </si>
  <si>
    <t>Проведення цілісної молодіжної політики у місті, консолідації зусиль органів місцевого самоврядування, громадських об’єднань, волонтерських організацій, благодійних фондів, органів студенського самоврядування та бізнес сектору для створення сприятливих передумов для життєвого самовизначення і самореалізації молоді, розвиток системи всебічної підтримки громадської активності молоді, формування високоморального,  інтелектуально розвиненого, фізично і духовно здорового свідомого громадянина, дійсного патріота свого міста, регіону, країни</t>
  </si>
  <si>
    <t xml:space="preserve">Міська комплексна програма "Молодь Полтави" на 2016-2020 роки" </t>
  </si>
  <si>
    <t>3.4</t>
  </si>
  <si>
    <t>кількість регіанальних заходів державної політики з питань молоді, з них:</t>
  </si>
  <si>
    <t>- освітньо-виховних</t>
  </si>
  <si>
    <t>-культурологічних</t>
  </si>
  <si>
    <t>-інформаційно-просвітницьких</t>
  </si>
  <si>
    <t>кількість учасників регілнальних заходів державної політики з питань молоді, з них:</t>
  </si>
  <si>
    <t>Середні витрати на проведення одного регіонального заходу державної політики з питань молоді:</t>
  </si>
  <si>
    <t>- освітньо-виховного</t>
  </si>
  <si>
    <t>-культурологічного</t>
  </si>
  <si>
    <t>-інформаційно-просвітницького</t>
  </si>
  <si>
    <t>Збільшено кількість учасників у звязку зі збільшеною кількістю заходів</t>
  </si>
  <si>
    <t>У зв’язку зі збільшенням пропозицій від громадських, благодійних організацій та органів студенського самоврядування щодо реалізації молодіжної політики на території міста Полтава</t>
  </si>
  <si>
    <t>Динаміка кількості людей, охоплених міськими заходами з державної політики з питань молоді, порівняно з минулим роком</t>
  </si>
  <si>
    <t>Проведення навчально-тренувальних зборів і змагань з олімпійських видів спорту</t>
  </si>
  <si>
    <t>0810</t>
  </si>
  <si>
    <t>Створення умов для забезпечення популяризації та розвитку олімпійських видів спорту</t>
  </si>
  <si>
    <t>Проведення навчально- тренувальних зборів і змагань з олімпійських видів спорту</t>
  </si>
  <si>
    <t>Мотиваційна підтримка спортсменів з олімпійських видів спорту</t>
  </si>
  <si>
    <t>Забезпечення заохочень у формі грощової винагороди спортсменам та тренерам</t>
  </si>
  <si>
    <t xml:space="preserve">5. Мета бюджетної програми:  Забезпечення розвитку олімпійських видів спорту. </t>
  </si>
  <si>
    <t xml:space="preserve">Організація та проведення змагань з олімпійських видів спорту </t>
  </si>
  <si>
    <t>Виплата матеріального заохочення у формі грошової винагороди-премії для провідних спортсменів з олімпійських видів спорту, тренерів</t>
  </si>
  <si>
    <t xml:space="preserve">Міська цільова соціальна Програма розвитку фізичної культури і спорту на 2017-2021 роки" </t>
  </si>
  <si>
    <t>Обсяг витрат на проведення заходів</t>
  </si>
  <si>
    <t>Обсяг витрат на виплату матеріального заохочення</t>
  </si>
  <si>
    <t>Кількість змагань різного рівня з олімпійських видів спорту</t>
  </si>
  <si>
    <t>Кількість людино-днів участі у змаганнях різного рівня з олімпійських видів спорту</t>
  </si>
  <si>
    <t>Кількість провідних спортсменів та тренерів, яких буде заохочено</t>
  </si>
  <si>
    <t>Протокол</t>
  </si>
  <si>
    <t>Кількість провідних спортсменів, яких буде заохочено додатково</t>
  </si>
  <si>
    <t>Середні витрати на проведення одного заходу</t>
  </si>
  <si>
    <t>Середні витрати на один людино-день участі у змаганнях різного рівня з олімпійських видів спорту</t>
  </si>
  <si>
    <t>Середній розмір заохочення на одну особу</t>
  </si>
  <si>
    <t>Динаміка кількості спортсменів, які беруть участь у змаганнях різного рівня, порівняно з минулим роком</t>
  </si>
  <si>
    <t>Динаміка кількості спортсменів, яких заохочено</t>
  </si>
  <si>
    <t>Збільшення змагань в календарних планах області та міністерства (збільшення кількості команд відправлених у відрядження)</t>
  </si>
  <si>
    <t>Проведення навчально-тренувальних зборів і змагань з неолімпійських видів спорту</t>
  </si>
  <si>
    <t>Створення умов для забезпечення популяризації та розвитку неолімпійських видів спорту</t>
  </si>
  <si>
    <t xml:space="preserve">5. Мета бюджетної програми:  Забезпечення розвитку неолімпійських видів спорту. </t>
  </si>
  <si>
    <t>Проведення навчально- тренувальних зборів і змагань з неолімпійських видів спорту</t>
  </si>
  <si>
    <t>Проведення Фестивалю єдиноборств з показовими виступами спортсменів міста та відзначенням кращих зметою залучення школярів та студентів</t>
  </si>
  <si>
    <t>Забезпечення заохочень у формі грощової винагороди-премії спортсменам, тренерам та ветеранам спорту</t>
  </si>
  <si>
    <t xml:space="preserve">Організація та проведення змагань з неолімпійських видів спорту </t>
  </si>
  <si>
    <t>Організація та проведення Фестивалю єдиноборств</t>
  </si>
  <si>
    <t>Виплата матеріального заохочення у формі грошової винагороди-премії для провідних спортсменів з неолімпійських видів спорту, тренеру, ветеранам спорту</t>
  </si>
  <si>
    <t>Програма "Партиципаторне бюджетування(бюджет участі) у м.Полтаві" на 2016-2020 роки</t>
  </si>
  <si>
    <t xml:space="preserve">Завдання 1. Організація та проведення змагань з неолімпійських видів спорту </t>
  </si>
  <si>
    <t>Кількість змагань різного рівня з неолімпійських видів спорту</t>
  </si>
  <si>
    <t>Кількість людино-днів участі у змаганнях різного рівня з неолімпійських видів спорту</t>
  </si>
  <si>
    <t xml:space="preserve">Завдання 2.Проведення Фестивалю єдиноборств з показовими виступами спортсменів міста </t>
  </si>
  <si>
    <t>кількість учасників</t>
  </si>
  <si>
    <t>Проект</t>
  </si>
  <si>
    <t>кількість придбаного обладнання та спортивного інвентарю під час проведення фестивалю</t>
  </si>
  <si>
    <t>Кількість придбання технічного забезпечення для проведення фестивалю</t>
  </si>
  <si>
    <t>Середні витрати на одного спортсмена</t>
  </si>
  <si>
    <t>середні витрати на придбання спортивного інвентаря та обладнання</t>
  </si>
  <si>
    <t>середні витрати на придбання технічного забезпечення фестивалю</t>
  </si>
  <si>
    <t>Кількість спортсменів фестивалю, які зайняли призові місця</t>
  </si>
  <si>
    <t>Завдання 3. Завдання 3. Виплата матеріального заохочення у формі грошової винагороди-премії для провідних спортсменів з неолімпійських видів спорту, тренеру, ветеранам спорту</t>
  </si>
  <si>
    <t>Обсяг витрат на виплату матеріального заохочення спортсменам та тренеру</t>
  </si>
  <si>
    <t>Обсяг витрат на виплату матеріального заохочення ветеранам спорту</t>
  </si>
  <si>
    <t>Кількість ветеранів спорту, яких буде заохочено додатково</t>
  </si>
  <si>
    <t>Середній розмір заохочення на одну особу, (грошова виплата спортсменам та тренеру)</t>
  </si>
  <si>
    <t>Середній розмір заохочення на одну особу (грошова винагорода ветеранам спорту)</t>
  </si>
  <si>
    <t>Динаміка кількості спортсменів, тренерів, ветеранів, яких заохочено</t>
  </si>
  <si>
    <t>Жанна ПАВЛОВА</t>
  </si>
  <si>
    <t>Інші заходи та заклади молодіжної політики</t>
  </si>
  <si>
    <t>Забезпечення реалізації політики у молодіжній сфері, вирішення питань соціального становлення, підтримки та розвитку молоді.</t>
  </si>
  <si>
    <t>5. Мета бюджетної програми: сприяти соціалізації та самореалізації молоді, інтелектуальному, моральному, духовному розвитку молоді, реалізації її творчого потенціалу, національно-патріотичному вихованню молоді,популяризації здорового способу життя молоді, працевлаштуванню молоді та зайнятості у вільний час, молодіжному підприємництву,забезпеченню громадянської освіти молоді та розвитку волонтерства, підвищенню рівня мобільності молоді.</t>
  </si>
  <si>
    <t>утвердження громадянської позиції, духовності, моральності, національно-патріотичної свідомості та формування у молоді сімейних, національних і загальнолюдських цінностей</t>
  </si>
  <si>
    <t>створення умов для творчого розвитку особистості, інтелектуального самовдосконалення та лідерських якостей у молоді</t>
  </si>
  <si>
    <t>сприяння працевлаштуванню молоді та зайнятості у вільний час, молодіжному підприємництву</t>
  </si>
  <si>
    <t>сприяння волонтерській діяльності та мобільності молоді</t>
  </si>
  <si>
    <t>Залучення інститутів громадського суспільства до реалізації проектів та здійснення заходів для молоді</t>
  </si>
  <si>
    <t>Придбання предметів довгостроковогот користування</t>
  </si>
  <si>
    <t>-</t>
  </si>
  <si>
    <t>Кількість молодіжних центрів</t>
  </si>
  <si>
    <t>Обсяг витрат для придбання предметів довгострокового користування</t>
  </si>
  <si>
    <t>Кількість одиниць придбання оргтехніки</t>
  </si>
  <si>
    <t>потреба</t>
  </si>
  <si>
    <t>Середньорічні витрати на придбання  оргтехніки</t>
  </si>
  <si>
    <t>Динаміка оновлення матеріальної бази</t>
  </si>
  <si>
    <t xml:space="preserve">Керівництво і управління у відповідній сфері у містах (місті Києві), селищах, селах, об’єднаннях  територіальних громад       
</t>
  </si>
  <si>
    <t>0111</t>
  </si>
  <si>
    <t>Реалізація держаної політики, спрямованої на забезпечення належних умов у сфері сім’ї, молоді та спорту</t>
  </si>
  <si>
    <t>5. Мета бюджетної програми: Керівництво і управління у сфері сім’ї, молоді та спорту</t>
  </si>
  <si>
    <t>Здійснення управлінням у справах сім’ї, молоді  та спорту наданих законодавством повноважень у сфері сім’ї, молоді та спорту</t>
  </si>
  <si>
    <t>Створення належних умов для діяльності працівників та функціонування управління у справах сім’ї, молоді та спорту</t>
  </si>
  <si>
    <t>Забезпечення придбання обладнання довгострокового користування</t>
  </si>
  <si>
    <t>кількість штатних одиниць</t>
  </si>
  <si>
    <t>Кількість отриманих листів, звернень, заяв, скарг</t>
  </si>
  <si>
    <t xml:space="preserve">Журнал реєстрації </t>
  </si>
  <si>
    <t>Кількість перевірок</t>
  </si>
  <si>
    <t>Кількість проведених апаратних нарад</t>
  </si>
  <si>
    <t>Реєстрація протоколів апаратних нарад начальників управління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</si>
  <si>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</si>
  <si>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</si>
  <si>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відсоток вчасно виконаних звернень, скарг</t>
  </si>
  <si>
    <t xml:space="preserve">розрахунок </t>
  </si>
  <si>
    <t>1. Створення належних умов для діяльності працівників та функціонування управління у справах сім’ї, молоді та спорту</t>
  </si>
  <si>
    <t>2. Забезпечення придбання обладнання довгострокового користування</t>
  </si>
  <si>
    <t>Вартість придбання основних засобів</t>
  </si>
  <si>
    <t>Кошторис на 2019</t>
  </si>
  <si>
    <t>Кількість придбаних основних засобів</t>
  </si>
  <si>
    <t>Середні витрати на придбання однієї одиниці однієї одиниці</t>
  </si>
  <si>
    <t>Широке запровадження сучасних технологій</t>
  </si>
  <si>
    <t>Забезпечення фінансування та встановлення системи електронного документообігу в управлінні у справах сім’ї, молоді та спорту.</t>
  </si>
  <si>
    <t>5. Мета бюджетної програми: Впровадження системи електронного документообігу в управлінні у справах сім’ї, молоді та спорту.</t>
  </si>
  <si>
    <t>Програма впровадження системи електронного документообігу в Полтавській міській раді та її виконавчих органах на період 2019-2020 роки</t>
  </si>
  <si>
    <t>Обсяг фінансування</t>
  </si>
  <si>
    <t xml:space="preserve">Кількість користувачів системи електронного документообігу в Полтавській міській раді та її виконавчих органах </t>
  </si>
  <si>
    <t>чол.</t>
  </si>
  <si>
    <t>Середні витрати на підтримку одного користувача</t>
  </si>
  <si>
    <t>Грн..</t>
  </si>
  <si>
    <t>Темп зростання витрат на підтримку одного користувача системи електронного документообігу в Полтавській міській раді та її виконавчих органах</t>
  </si>
  <si>
    <t>Фінансова підтримка спортивних споруд, які належать громадським організаціям фізкультурно-спортивної спрямованості</t>
  </si>
  <si>
    <t>Підтримка в належному технічному стані існуючої мережі спортивних споруд громадських організацій фізкультурно-спортивної спрямованості, забезпечення їх ефективного використання для проведення спортивних заходів серед населення</t>
  </si>
  <si>
    <t>5. Мета бюджетної програми: Збереження та підтримка стані існуючої мережі спортивних споруд громадських організацій фізкультурно-спортивної спрямованості.</t>
  </si>
  <si>
    <t xml:space="preserve">Підтримка в належному технічному стані існуючої мережі спортивних споруд громадських організацій фізкультурно-спортивної спрямованості, забезпечення їх ефективного використання для проведення спортивних заходів середшироких верств  населення </t>
  </si>
  <si>
    <t>Утримання в належному стані  стадіону з штучним покриттям</t>
  </si>
  <si>
    <t xml:space="preserve">Проведення капітального рамонту спортивних споруд стадіону, майданчиків для ігрових видів спорту </t>
  </si>
  <si>
    <t>Обсяг витрат на проведення капітального ремонту</t>
  </si>
  <si>
    <t>Кількістьоб’єктів на проведення капітального ремонту</t>
  </si>
  <si>
    <t>Попередній проект</t>
  </si>
  <si>
    <t>Обсяг ремонту</t>
  </si>
  <si>
    <r>
      <t>м</t>
    </r>
    <r>
      <rPr>
        <vertAlign val="superscript"/>
        <sz val="10"/>
        <color indexed="8"/>
        <rFont val="Times New Roman"/>
        <family val="1"/>
      </rPr>
      <t>2</t>
    </r>
  </si>
  <si>
    <t>Проектна документація</t>
  </si>
  <si>
    <t>Середні витрати на проведення ремонту на 1 квадратний метр</t>
  </si>
  <si>
    <t>Рівень готовності об’єкта для капітального ремонту</t>
  </si>
  <si>
    <t>Проведення капітального ремонту спортивних споруд стадіону, майданчика для силових видів спорту та загальної фізичної підготовки з встановленням нових сучасних тренажерів та благоустрою частини території стадіону</t>
  </si>
  <si>
    <t>Обсяг витрат на утримання об’єкту</t>
  </si>
  <si>
    <t xml:space="preserve">Кількістьоб’єктів </t>
  </si>
  <si>
    <t>Обсяг стадіону зі штучним покриттям</t>
  </si>
  <si>
    <t>м2</t>
  </si>
  <si>
    <t>Документація на об’єкт</t>
  </si>
  <si>
    <t>Середні витрати на утримання 1 метра об’єкта</t>
  </si>
  <si>
    <t>Рівень готовності об’єкта для постійного утримання</t>
  </si>
  <si>
    <t>Будівництво споруд, установ та закладів фізичної культури і спорту</t>
  </si>
  <si>
    <t>0443</t>
  </si>
  <si>
    <t>Підтримка і розвиток спортивної інфраструктури</t>
  </si>
  <si>
    <t>5. Мета бюджетної програми:  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розбудова спортивної інфраструктури</t>
  </si>
  <si>
    <t>Будівництво споруд, установ та закладів фізичної культури та спорту</t>
  </si>
  <si>
    <t>Створення належних умов для забезпечення проведення будівництва об’єктів закладів фізичної культури та спорту</t>
  </si>
  <si>
    <t>Проведення капітального будівництва спортивних споруд стадіону, майданчика для силових видів спорту та загальної фізичної підготовки з встановленням нових сучасних тренажерів та благоустрою частини території стадіону, будівництво санітарно-гігієнічного корпуса "Д" спортивного дитячого закладу оздоровлення та відпочинку "Олімпійські надії"</t>
  </si>
  <si>
    <t>Кількістьоб’єктів на проведення будівництва</t>
  </si>
  <si>
    <t>Обсяг будівництва</t>
  </si>
  <si>
    <t>Обсяг витрат на проведення будівництва</t>
  </si>
  <si>
    <t>Середні витрати на проведення будівництва на 1 квадратний метр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</si>
  <si>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
регіону</t>
  </si>
  <si>
    <t>Підтримка та розвиток громадського руху в підготовці спортивного резерву, залучення регіональних осередків (рад) всеукраїнських організацій фізкультурно-спортивної спрямованості до реалізації місцевих програм з розвитку фізичної культури та спорту, підтримка діяльності цих осередків (рад) щодо розвитку ними фізичної культури і спорту в регіоні</t>
  </si>
  <si>
    <t>5. Мета бюджетної програми:  Підтримка та розвиток громадського руху з розвитку фізичної культури та спорту, підтримка діяльності цих осередків (рад) щодо розвитку ними фізичної культури і спорту в регіоні</t>
  </si>
  <si>
    <t>Створення належних умов для підтримки та розвитку громадського руху в підготовці спортивного резерву, залучення регіональних осередків (рад) всеукраїнських організацій фізкультурно-спортивної спрямованості до реалізації місцевих програм з розвитку фізичної культури та спорту, підтримка діяльності цих осередків (рад) щодо розвитку ними фізичної культури і спорту в регіоні</t>
  </si>
  <si>
    <t>Організація фізкультурно-оздоровчої діяльності, проведення масових фізкультурно-оздоровчих і спортивних заходів</t>
  </si>
  <si>
    <t>кількість фізкультурно-масових заходів (у розрізі їх видів), що проводяться місцевими осередками всеукраїнських організацій фізкультурно-спортивної спрямованості (у розрізі організацій).</t>
  </si>
  <si>
    <t>Календарний план спортивно-масових і фізкультурно-оздоровчих заходів</t>
  </si>
  <si>
    <t>Середня кількість учасників, які взяли участь під час проведення фізкультурно-масових заходів (у розрізі їх видів), що проводяться осередками всеукраїнських організацій фізкультурно-спортивної спрямованості (у розрізі організацій),.</t>
  </si>
  <si>
    <t>Календарний план спортивно-масових і фізкультурно-оздоровчих заходівт</t>
  </si>
  <si>
    <t>середні витрати на проведення одного заходу (у розрізі їх видів), що проводяться місцевими осередками всеукраїнських організацій фізкультурно-спортивної спрямованості (у розрізі організацій)</t>
  </si>
  <si>
    <t>середні витрати на одного учасника під час проведення фізкультурно-масових заходів (у розрізі їх видів), що проводяться місцевими осередками всеукраїнських організацій фізкультурно-спортивної спрямованості (у розрізі організацій)</t>
  </si>
  <si>
    <t>Динаміка проведення заходів порівняно з минулим роком</t>
  </si>
  <si>
    <t>Проведення навчально-тренувальних зборів і змагань з неолімпійських видів спортуЗабезпечення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</si>
  <si>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Організація фізкультурно-оздоровчої діяльності, проведення масових, фізкультурно-оздоровчих і спортивних заходів</t>
  </si>
  <si>
    <t>Забезпечення діяльності місцевих центрів фізичного здоров’я населення «Спорт для всіх»</t>
  </si>
  <si>
    <t>5. Мета бюджетної програми: Забезпечення діяльності місцевих центрів фізичного здоровя населення "Спорт для всіх" та проведення фізкультурно-масових заходів серед населення регіону</t>
  </si>
  <si>
    <t>Утримання ЦФЗН "Спорт для всіх"</t>
  </si>
  <si>
    <t>Організація та проведення спортивно-масових та фізкультурно-оздоровчих заходів серед населення м.Полтава</t>
  </si>
  <si>
    <t>Економія коштів по енергоносіях та нарахування на заробітну плату</t>
  </si>
  <si>
    <t>Завдання 1. Утримання ЦФЗН "Спорт для всіх"</t>
  </si>
  <si>
    <t>2. Організація та проведення спортивно-масових та фізкультурно-оздоровчих заходів серед населення м.Полтава</t>
  </si>
  <si>
    <t>Кількість місцевих ЦФЗН "Спорт для всіх"</t>
  </si>
  <si>
    <t>Мережа</t>
  </si>
  <si>
    <t>Кількість штатних працівників ЦФЗН "Спорт для всіх"</t>
  </si>
  <si>
    <t>Штатний розпис</t>
  </si>
  <si>
    <t>Витрати на утримання ЦФЗН ""Спорт для всіх"</t>
  </si>
  <si>
    <t>витрати на заробітну плату однієї штатної одиниці</t>
  </si>
  <si>
    <t xml:space="preserve">обсяг видатків на проведення заходів, які здійснюються на території регіону </t>
  </si>
  <si>
    <t xml:space="preserve">кількість заходів, які здійснюються на території регіону </t>
  </si>
  <si>
    <t>Календарний план</t>
  </si>
  <si>
    <t xml:space="preserve">кількість учасників заходів, які здійснюються на території регіону </t>
  </si>
  <si>
    <t>середні витрати на проведення одного заходу що проводяться ЦФЗН"Спорт для всіх"</t>
  </si>
  <si>
    <t>середні витрати на один людино-день проведення фізкультурно- масових заходів, що проводяться ЦФЗН "Спорт для всіх"</t>
  </si>
  <si>
    <t>Динаміка кількості фізкультурно - масових заходів проведених серед населення в порівнянні з минулим роком</t>
  </si>
  <si>
    <t>Протоколи змагань, розрахунково</t>
  </si>
  <si>
    <t>Забезпечення діяльності централізованої бухгалтерії</t>
  </si>
  <si>
    <t>Реалізація державної політики, спрямованої на забезпечення належних умов у сфері сім’ї, молоді та спорту</t>
  </si>
  <si>
    <t xml:space="preserve">5. Мета бюджетної програми: Забезпечення фінансування та контроль за веденням бухгалтерського обліку та звітності установ, закладів та організацій сфери фізичної культури та спорту </t>
  </si>
  <si>
    <t>Забезпечити складання і надання кошторисної,звітної,фінансової документації, фінансування
закладів,установ, організацій сфери фізичної культури та спорту, а також управління у справах сім’ї, молоді та спорту</t>
  </si>
  <si>
    <t>Створення належних умов для складання і надання кошторисної,звітної,фінансової документації, фінансування
закладів,установ, організацій сфери фізичної культури та спорту та управління у справах сім’ї, молоді та спорту</t>
  </si>
  <si>
    <t>Динаміка кількості закладів, установ, організацій сфери фізичної культури і спорту, які обслуговує і складає
централізована бухгалтерія, порівняно з минулим роком</t>
  </si>
  <si>
    <t>Кількість установ</t>
  </si>
  <si>
    <t>мережа</t>
  </si>
  <si>
    <t>Кількість штатних одиниць</t>
  </si>
  <si>
    <t>штатний розпис</t>
  </si>
  <si>
    <t>кількість закладів фізичної культури і спорту, які обслуговує централізована бухгалтерія</t>
  </si>
  <si>
    <t>кількість складених звітів працівниками бухгалтерії</t>
  </si>
  <si>
    <t xml:space="preserve">кількість рахунків </t>
  </si>
  <si>
    <t>Перелік рахунків</t>
  </si>
  <si>
    <t>кількість придбаних основних засобів</t>
  </si>
  <si>
    <t>Кількість складених звітів на одного працівника</t>
  </si>
  <si>
    <t>витрати на придбання основних засобів</t>
  </si>
  <si>
    <t>Підтримка спорту вищих досягнень та організацій, які здійснюють фізкультурно-спортивну діяльність в регіоні</t>
  </si>
  <si>
    <t>Здійснення розвитку дитячого та юнацького спорту, заходи з регіонального розвитку фізичної культури та спорту</t>
  </si>
  <si>
    <t>5. Мета бюджетної програми:Сприяти здійснення розвитку дитячого та юнацького спорту, заходи з регіонального розвитку фізичної культури та спорту</t>
  </si>
  <si>
    <t>Забезпечення безперервності навчально-тренувального процесу і реалізації права кожної дитини на розвиток її здібностей в обраних нею видах спорту, активний відпочинок, оздоровлення, забезпечення змістовного дозвілля, задоволення її інтересів та духовних запитів відповідно до індивідуальних потреб у канікулярний період</t>
  </si>
  <si>
    <t>Призначення та виплата іменної стипендії Полтавсьої міської ради провідним та перспективним спортсменам міста Полтава</t>
  </si>
  <si>
    <t>Утримання спортивного дитячого закладу оздоровлення та відпочинку</t>
  </si>
  <si>
    <t>Виплата іменної стипендії Полтавсьої міської ради провідним та перспективним спортсменам міста Полтава</t>
  </si>
  <si>
    <t>Кількість закладів оздоровлення та відпочинку, на утримання яких здійснюються з бюджету</t>
  </si>
  <si>
    <t xml:space="preserve">Мережа установ та організацій </t>
  </si>
  <si>
    <t>Обсяг витрат на утримання закладу оздоровлення та відпочинку, видатки на утримання яких здійснюються з бюджету</t>
  </si>
  <si>
    <t xml:space="preserve">Кошторис </t>
  </si>
  <si>
    <t xml:space="preserve">кількість штатних працівників комунальних закладів, видатки на утримання яких здійснюються з бюджету, </t>
  </si>
  <si>
    <t>осіб.</t>
  </si>
  <si>
    <t xml:space="preserve">Штатний розпис </t>
  </si>
  <si>
    <t>Середньорічна кількість штатних працівників комунальних закладів, видатки на утримання яких здійснюються з бюджету в оздоровчий період</t>
  </si>
  <si>
    <t>середньорічна кількість дітей комунальних закладів, видатки на утримання яких здійснюються з бюджету,</t>
  </si>
  <si>
    <t>Розрахунок до бюджету</t>
  </si>
  <si>
    <t>кількість придбаних путівок для пільгових категорій дітей та талановитих спортсменів комунальних закладів, видатки на утримання яких здійснюються з бюджету</t>
  </si>
  <si>
    <t>шт</t>
  </si>
  <si>
    <t>кількість днів оздоровлення дітей за зміну</t>
  </si>
  <si>
    <t>днів</t>
  </si>
  <si>
    <t>Середні витрати на придбання однієї путівки</t>
  </si>
  <si>
    <t>Середні витрати на одну дитину в день</t>
  </si>
  <si>
    <t>Середньомісячна заробітна плата працівника спортивно-оздоровчого закладу</t>
  </si>
  <si>
    <t>Динаміка кількості спортсменів,  комунальних закладів, видатки на утримання яких здійснюються з бюджету,  порівняно з минулим роком</t>
  </si>
  <si>
    <t>розрахунково</t>
  </si>
  <si>
    <t>Обсяг витрат для виплати іменної стипендії Полтавсьої міської ради провідним та перспективним спортсменам міста Полтава</t>
  </si>
  <si>
    <t>1.3</t>
  </si>
  <si>
    <t>Кількість місяців для виплати стипендій додаткових</t>
  </si>
  <si>
    <t>1.4</t>
  </si>
  <si>
    <t>Стипендія для спортсменів серед дорослих,юніорів та молоді, призерів та чемпіонів Чемпіонатів та  Кубків Європи, Світу та учасників та призерів Олімпійських ігор</t>
  </si>
  <si>
    <t>- стипендії для спортсменів з олімпійських видів спорту</t>
  </si>
  <si>
    <t>- стипендії для спортсменів з неолімпійських видів спорту</t>
  </si>
  <si>
    <t>- стипендії для спортсменів з інвалідністю</t>
  </si>
  <si>
    <t>1.5</t>
  </si>
  <si>
    <t>Стипендії для спортсменів  з олімпійських видів спорту призерам та переможцям Чемпіонатів та Кубків України,дитячо-юнацьких ліг України, із них:</t>
  </si>
  <si>
    <t>- стипендії для спортсменів серед  молоді (чоловіки, жінки); юніорів та юніорок</t>
  </si>
  <si>
    <t>- стипендії для спортсменів серед юнаків та дівчат</t>
  </si>
  <si>
    <t>1.6</t>
  </si>
  <si>
    <t>Додаткова стипендія з Олімпійських видів спорту спортсменам, призерам та переможцям офіційних чемпіонатів та кубків Світу та Європи</t>
  </si>
  <si>
    <t>Кількість провідних та перспективних спортсменів міста Полтава, яким виплачується стипендія</t>
  </si>
  <si>
    <t>1.Кількість спортсменів серед дорослих,юніорів та молоді, призерів та чемпіонів Чемпіонатів та  Кубків Європи, Світу та учасників та призерів Олімпійських ігор, з них:</t>
  </si>
  <si>
    <t>2.2</t>
  </si>
  <si>
    <t xml:space="preserve"> Кількість спортсменів  з олімпійських видів спорту призерам та переможцям Чемпіонатів та Кубків України,дитячо-юнацьких ліг України, із них:</t>
  </si>
  <si>
    <t>2.3</t>
  </si>
  <si>
    <t>Кількість спортсменів  з Олімпійських видів спорту  призерів та переможців офіційних чемпіонатів та кубків Світу та Європи</t>
  </si>
  <si>
    <t>Середній розмір стипендій  для спортсменів серед дорослих,юніорів та молоді, призерів та чемпіонів Чемпіонатів та  Кубків Європи, Світу та учасників та призерів Олімпійських ігор</t>
  </si>
  <si>
    <t>Середній розмір стипендій  для спортсменів  з олімпійських видів спорту призерам та переможцям Чемпіонатів та Кубків України,дитячо-юнацьких ліг України, із них:</t>
  </si>
  <si>
    <t>Середній розмір стипендій для спортсменів  з Олімпійських видів спорту  призерів та переможців офіційних чемпіонатів та кубків Світу та Європи</t>
  </si>
  <si>
    <t>Динаміка збільшення кількості кількості стипендіатів порівняно з минулим роком</t>
  </si>
  <si>
    <t>Утримання та навчально-тренувальна робота комунальних дитячо-юнацьких спортивних шкіл</t>
  </si>
  <si>
    <t>Організація навчально-тренувальної, фізкультурно-оздоровчої та спортивної роботи в закладах фізичної культури та спорту</t>
  </si>
  <si>
    <t>Підготовка спортсменів ДЮСШ до резервного спорту і спорту вищих досягнень, для участі у змаганнях різного рівня</t>
  </si>
  <si>
    <t>Зміцнення і розвиток матеріально-спортивної та технічної бази спортивних установ та закладів</t>
  </si>
  <si>
    <t>5. Мета бюджетної програми:Створення необхідних умов для гармонійного виховання, фізичного розвитку, повноцінного оздоровлення,
змістовного відпочинку і дозвілля дітей та молоді, самореалізації. набуття навичок здорового способу життя, підготовки спортсменів для резервного спорту</t>
  </si>
  <si>
    <t xml:space="preserve"> Забезпечення підготовки спортсменів резервного спорту та спорту вищих досягнень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повноцінного оздоровлення, змістовного відпочинку і дозвілля дітей, збереження та підтримка в належному технічному стані існуючої мережі комунальних спортивних споруд, забезпечення їх ефективного використання для проведення спортивних заходів.</t>
  </si>
  <si>
    <t>Створення належних умов утримання комунальних дитячо-юнацьких спортивних шкіл, 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</si>
  <si>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шкіл, видатки на утримання яких здійснюються з бюджету.</t>
  </si>
  <si>
    <t>обсяг витрат на утримання комунальних дитячо-юнацьких спортивних шкіл, видатки на утримання яких здійснюються з бюджету</t>
  </si>
  <si>
    <t>тис.грн.</t>
  </si>
  <si>
    <t xml:space="preserve">Кошторис на 2019 рік 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</si>
  <si>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</si>
  <si>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штатних одиниць</t>
  </si>
  <si>
    <t>у тому числі тренерів.</t>
  </si>
  <si>
    <t xml:space="preserve">Тарифікаційний список  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</si>
  <si>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</si>
  <si>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Статистичний звіт</t>
  </si>
  <si>
    <t>кількість учнів комунальних дитячо-юнацьких спортивних шкіл, видатки на утримання яких здійснюються з бюджету,  що взяли участь у регіональних спортивних змаганнях</t>
  </si>
  <si>
    <t xml:space="preserve">Накази про змагання на  </t>
  </si>
  <si>
    <t>кількість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</t>
  </si>
  <si>
    <t xml:space="preserve">Розшифровки до кошторису 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</si>
  <si>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одну установу</t>
  </si>
  <si>
    <t>Розрахунково(обсяг витрат / кількість установ)</t>
  </si>
  <si>
    <t>Розрахунково(обсяг витрат на оплату праці / кількість працівників/12 міс.)</t>
  </si>
  <si>
    <t>Середні витрати на навчально-тренувальну роботу у дитячо-юнацьких спортивних школах з розрахунку на одного учня</t>
  </si>
  <si>
    <t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бюджету.</t>
  </si>
  <si>
    <t>кількість підготовлених у комунальних дитячо-юнацьких спортивних школах, видатки на утримання яких здійснюються з бюджету, майстрів спорту України / кандидатів у майстри спорту України,</t>
  </si>
  <si>
    <t xml:space="preserve">Статистичний звіт 5ФК </t>
  </si>
  <si>
    <t>4.2</t>
  </si>
  <si>
    <t>кількість учнів комунальних дитячо-юнацьких спортивних шкіл, видатки на утримання яких здійснюються з бюджету, які здобули призові місця в регіональних спортивних змаганнях</t>
  </si>
  <si>
    <t>Статистичний звіт 5ФК</t>
  </si>
  <si>
    <t>4.3</t>
  </si>
  <si>
    <t>динаміка кількості учнів комунальних дитячо-юнацьких спортивних шкіл, видатки на утримання яких здійснюються з бюджету,  порівняно з минулим роком</t>
  </si>
  <si>
    <t>середньомісячна заробітна плата працівника дитячо-юнацької спортивної школи, видатки на утримання якої здійснюються з бюджету</t>
  </si>
  <si>
    <t>про виконання паспорта бюджетної програми місцевого бюджету на 2019 рік</t>
  </si>
  <si>
    <t xml:space="preserve">Головний бухгалтер </t>
  </si>
  <si>
    <t>Головний бухгалтер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</si>
</sst>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.000"/>
    <numFmt numFmtId="181" formatCode="0.000000"/>
    <numFmt numFmtId="182" formatCode="0.00000"/>
    <numFmt numFmtId="183" formatCode="0.0000"/>
    <numFmt numFmtId="184" formatCode="0.00000000"/>
    <numFmt numFmtId="185" formatCode="0.0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vertAlign val="superscript"/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Calibri"/>
      <family val="2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vertical="top"/>
    </xf>
    <xf numFmtId="0" fontId="52" fillId="0" borderId="0" xfId="0" applyFont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4" fillId="0" borderId="0" xfId="0" applyFont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5" fillId="0" borderId="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55" fillId="0" borderId="11" xfId="0" applyFont="1" applyBorder="1" applyAlignment="1">
      <alignment vertical="center" wrapText="1"/>
    </xf>
    <xf numFmtId="16" fontId="55" fillId="0" borderId="11" xfId="0" applyNumberFormat="1" applyFont="1" applyBorder="1" applyAlignment="1">
      <alignment horizontal="center" vertical="center" wrapText="1"/>
    </xf>
    <xf numFmtId="0" fontId="55" fillId="0" borderId="10" xfId="53" applyFont="1" applyBorder="1" applyAlignment="1">
      <alignment horizontal="center" vertical="center" wrapText="1"/>
      <protection/>
    </xf>
    <xf numFmtId="0" fontId="55" fillId="0" borderId="0" xfId="0" applyFont="1" applyAlignment="1">
      <alignment horizontal="center" vertical="top" wrapText="1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5" fillId="0" borderId="11" xfId="0" applyFont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top"/>
    </xf>
    <xf numFmtId="0" fontId="59" fillId="0" borderId="0" xfId="0" applyFont="1" applyAlignment="1">
      <alignment horizontal="left" vertical="center" wrapText="1"/>
    </xf>
    <xf numFmtId="3" fontId="55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top" wrapText="1"/>
    </xf>
    <xf numFmtId="0" fontId="5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2" fontId="5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3" fontId="55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178" fontId="55" fillId="0" borderId="11" xfId="0" applyNumberFormat="1" applyFont="1" applyBorder="1" applyAlignment="1">
      <alignment horizontal="center" vertical="center" wrapText="1"/>
    </xf>
    <xf numFmtId="178" fontId="55" fillId="0" borderId="11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2" fillId="0" borderId="0" xfId="0" applyFont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11" xfId="53" applyFont="1" applyBorder="1" applyAlignment="1">
      <alignment horizontal="left" vertical="center" wrapText="1"/>
      <protection/>
    </xf>
    <xf numFmtId="0" fontId="51" fillId="0" borderId="11" xfId="53" applyFont="1" applyBorder="1" applyAlignment="1">
      <alignment horizontal="center" vertical="center" wrapText="1"/>
      <protection/>
    </xf>
    <xf numFmtId="0" fontId="63" fillId="0" borderId="0" xfId="53" applyFont="1">
      <alignment/>
      <protection/>
    </xf>
    <xf numFmtId="0" fontId="55" fillId="0" borderId="11" xfId="53" applyFont="1" applyBorder="1" applyAlignment="1">
      <alignment horizontal="center" vertical="center" wrapText="1"/>
      <protection/>
    </xf>
    <xf numFmtId="2" fontId="55" fillId="0" borderId="11" xfId="53" applyNumberFormat="1" applyFont="1" applyBorder="1" applyAlignment="1">
      <alignment horizontal="center" vertical="center" wrapText="1"/>
      <protection/>
    </xf>
    <xf numFmtId="2" fontId="51" fillId="0" borderId="11" xfId="53" applyNumberFormat="1" applyFont="1" applyBorder="1" applyAlignment="1">
      <alignment horizontal="center" vertical="center" wrapText="1"/>
      <protection/>
    </xf>
    <xf numFmtId="4" fontId="51" fillId="0" borderId="11" xfId="0" applyNumberFormat="1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2" fontId="55" fillId="0" borderId="11" xfId="0" applyNumberFormat="1" applyFont="1" applyFill="1" applyBorder="1" applyAlignment="1">
      <alignment horizontal="center" vertical="center" wrapText="1"/>
    </xf>
    <xf numFmtId="0" fontId="51" fillId="0" borderId="11" xfId="53" applyFont="1" applyBorder="1" applyAlignment="1">
      <alignment vertical="center" wrapText="1"/>
      <protection/>
    </xf>
    <xf numFmtId="49" fontId="55" fillId="0" borderId="11" xfId="53" applyNumberFormat="1" applyFont="1" applyBorder="1" applyAlignment="1">
      <alignment horizontal="center" vertical="center" wrapText="1"/>
      <protection/>
    </xf>
    <xf numFmtId="0" fontId="55" fillId="0" borderId="11" xfId="53" applyFont="1" applyBorder="1" applyAlignment="1">
      <alignment vertical="center" wrapText="1"/>
      <protection/>
    </xf>
    <xf numFmtId="1" fontId="55" fillId="0" borderId="11" xfId="53" applyNumberFormat="1" applyFont="1" applyBorder="1" applyAlignment="1">
      <alignment horizontal="center" vertical="center" wrapText="1"/>
      <protection/>
    </xf>
    <xf numFmtId="1" fontId="51" fillId="0" borderId="11" xfId="53" applyNumberFormat="1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vertical="center" wrapText="1"/>
      <protection/>
    </xf>
    <xf numFmtId="0" fontId="56" fillId="0" borderId="11" xfId="53" applyFont="1" applyBorder="1" applyAlignment="1">
      <alignment horizontal="left" vertical="center" wrapText="1"/>
      <protection/>
    </xf>
    <xf numFmtId="0" fontId="53" fillId="0" borderId="11" xfId="0" applyFont="1" applyBorder="1" applyAlignment="1">
      <alignment/>
    </xf>
    <xf numFmtId="0" fontId="5" fillId="0" borderId="12" xfId="0" applyFont="1" applyBorder="1" applyAlignment="1">
      <alignment vertical="center" wrapText="1"/>
    </xf>
    <xf numFmtId="3" fontId="55" fillId="0" borderId="11" xfId="53" applyNumberFormat="1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>
      <alignment wrapText="1"/>
    </xf>
    <xf numFmtId="4" fontId="55" fillId="0" borderId="11" xfId="53" applyNumberFormat="1" applyFont="1" applyBorder="1" applyAlignment="1">
      <alignment horizontal="center" vertical="center" wrapText="1"/>
      <protection/>
    </xf>
    <xf numFmtId="4" fontId="62" fillId="0" borderId="11" xfId="0" applyNumberFormat="1" applyFont="1" applyBorder="1" applyAlignment="1">
      <alignment horizontal="center" vertical="center" wrapText="1"/>
    </xf>
    <xf numFmtId="49" fontId="55" fillId="0" borderId="11" xfId="53" applyNumberFormat="1" applyFont="1" applyBorder="1" applyAlignment="1">
      <alignment horizontal="right" vertical="center" wrapText="1"/>
      <protection/>
    </xf>
    <xf numFmtId="49" fontId="51" fillId="0" borderId="10" xfId="0" applyNumberFormat="1" applyFont="1" applyBorder="1" applyAlignment="1">
      <alignment horizontal="center" vertical="center" wrapText="1"/>
    </xf>
    <xf numFmtId="0" fontId="4" fillId="0" borderId="11" xfId="53" applyFont="1" applyBorder="1" applyAlignment="1">
      <alignment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3" fontId="4" fillId="0" borderId="11" xfId="53" applyNumberFormat="1" applyFont="1" applyBorder="1" applyAlignment="1">
      <alignment horizontal="center" vertical="center" wrapText="1"/>
      <protection/>
    </xf>
    <xf numFmtId="1" fontId="4" fillId="0" borderId="11" xfId="53" applyNumberFormat="1" applyFont="1" applyBorder="1" applyAlignment="1">
      <alignment horizontal="center" vertical="center" wrapText="1"/>
      <protection/>
    </xf>
    <xf numFmtId="3" fontId="3" fillId="0" borderId="11" xfId="53" applyNumberFormat="1" applyFont="1" applyBorder="1" applyAlignment="1">
      <alignment horizontal="center" vertical="center" wrapText="1"/>
      <protection/>
    </xf>
    <xf numFmtId="3" fontId="51" fillId="0" borderId="11" xfId="0" applyNumberFormat="1" applyFont="1" applyBorder="1" applyAlignment="1">
      <alignment horizontal="center" vertical="center" wrapText="1"/>
    </xf>
    <xf numFmtId="3" fontId="62" fillId="0" borderId="11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4" fontId="4" fillId="0" borderId="11" xfId="53" applyNumberFormat="1" applyFont="1" applyBorder="1" applyAlignment="1">
      <alignment horizontal="center" vertical="center" wrapText="1"/>
      <protection/>
    </xf>
    <xf numFmtId="2" fontId="4" fillId="0" borderId="11" xfId="53" applyNumberFormat="1" applyFont="1" applyBorder="1" applyAlignment="1">
      <alignment horizontal="center" vertical="center" wrapText="1"/>
      <protection/>
    </xf>
    <xf numFmtId="178" fontId="51" fillId="0" borderId="11" xfId="0" applyNumberFormat="1" applyFont="1" applyBorder="1" applyAlignment="1">
      <alignment horizontal="center" vertical="center" wrapText="1"/>
    </xf>
    <xf numFmtId="1" fontId="55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58" fillId="0" borderId="0" xfId="0" applyFont="1" applyAlignment="1">
      <alignment horizontal="left" vertical="center" wrapText="1"/>
    </xf>
    <xf numFmtId="0" fontId="55" fillId="0" borderId="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left" vertical="center" wrapText="1"/>
    </xf>
    <xf numFmtId="0" fontId="4" fillId="0" borderId="11" xfId="53" applyFont="1" applyFill="1" applyBorder="1" applyAlignment="1">
      <alignment horizontal="center" vertical="center" wrapText="1"/>
      <protection/>
    </xf>
    <xf numFmtId="0" fontId="55" fillId="0" borderId="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" fillId="0" borderId="11" xfId="52" applyFont="1" applyBorder="1" applyAlignment="1">
      <alignment wrapText="1"/>
      <protection/>
    </xf>
    <xf numFmtId="0" fontId="5" fillId="0" borderId="12" xfId="52" applyFont="1" applyBorder="1" applyAlignment="1">
      <alignment wrapText="1"/>
      <protection/>
    </xf>
    <xf numFmtId="0" fontId="51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55" fillId="0" borderId="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8" fillId="0" borderId="11" xfId="52" applyFont="1" applyBorder="1" applyAlignment="1">
      <alignment wrapText="1"/>
      <protection/>
    </xf>
    <xf numFmtId="0" fontId="56" fillId="0" borderId="11" xfId="53" applyFont="1" applyBorder="1" applyAlignment="1">
      <alignment vertical="center" wrapText="1"/>
      <protection/>
    </xf>
    <xf numFmtId="0" fontId="9" fillId="0" borderId="12" xfId="52" applyFont="1" applyBorder="1" applyAlignment="1">
      <alignment vertical="center" wrapText="1"/>
      <protection/>
    </xf>
    <xf numFmtId="0" fontId="55" fillId="0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5" fillId="0" borderId="0" xfId="0" applyFont="1" applyBorder="1" applyAlignment="1">
      <alignment horizontal="center" vertical="center" wrapText="1"/>
    </xf>
    <xf numFmtId="0" fontId="60" fillId="0" borderId="10" xfId="0" applyFont="1" applyBorder="1" applyAlignment="1">
      <alignment/>
    </xf>
    <xf numFmtId="0" fontId="52" fillId="0" borderId="0" xfId="0" applyFont="1" applyAlignment="1">
      <alignment horizontal="center" vertical="top" wrapText="1"/>
    </xf>
    <xf numFmtId="0" fontId="56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64" fillId="0" borderId="0" xfId="0" applyFont="1" applyAlignment="1">
      <alignment horizontal="left" wrapText="1"/>
    </xf>
    <xf numFmtId="0" fontId="65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left" vertical="center" wrapText="1"/>
    </xf>
    <xf numFmtId="0" fontId="62" fillId="0" borderId="14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2" fillId="0" borderId="15" xfId="0" applyFont="1" applyBorder="1" applyAlignment="1">
      <alignment horizontal="center" vertical="top" wrapText="1"/>
    </xf>
    <xf numFmtId="0" fontId="65" fillId="0" borderId="15" xfId="0" applyFont="1" applyBorder="1" applyAlignment="1">
      <alignment horizontal="center" vertical="top"/>
    </xf>
    <xf numFmtId="0" fontId="58" fillId="0" borderId="0" xfId="0" applyFont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center"/>
    </xf>
    <xf numFmtId="0" fontId="58" fillId="0" borderId="11" xfId="53" applyFont="1" applyBorder="1" applyAlignment="1">
      <alignment horizontal="center" vertical="center" wrapText="1"/>
      <protection/>
    </xf>
    <xf numFmtId="0" fontId="58" fillId="0" borderId="12" xfId="53" applyFont="1" applyBorder="1" applyAlignment="1">
      <alignment horizontal="center" vertical="center" wrapText="1"/>
      <protection/>
    </xf>
    <xf numFmtId="0" fontId="58" fillId="0" borderId="13" xfId="53" applyFont="1" applyBorder="1" applyAlignment="1">
      <alignment horizontal="center" vertical="center" wrapText="1"/>
      <protection/>
    </xf>
    <xf numFmtId="0" fontId="58" fillId="0" borderId="14" xfId="53" applyFont="1" applyBorder="1" applyAlignment="1">
      <alignment horizontal="center" vertical="center" wrapText="1"/>
      <protection/>
    </xf>
    <xf numFmtId="0" fontId="51" fillId="0" borderId="11" xfId="53" applyFont="1" applyBorder="1" applyAlignment="1">
      <alignment horizontal="left" vertical="center" wrapText="1"/>
      <protection/>
    </xf>
    <xf numFmtId="0" fontId="55" fillId="0" borderId="12" xfId="53" applyFont="1" applyBorder="1" applyAlignment="1">
      <alignment horizontal="left" vertical="center" wrapText="1"/>
      <protection/>
    </xf>
    <xf numFmtId="0" fontId="55" fillId="0" borderId="13" xfId="53" applyFont="1" applyBorder="1" applyAlignment="1">
      <alignment horizontal="left" vertical="center" wrapText="1"/>
      <protection/>
    </xf>
    <xf numFmtId="0" fontId="55" fillId="0" borderId="14" xfId="53" applyFont="1" applyBorder="1" applyAlignment="1">
      <alignment horizontal="left" vertical="center" wrapText="1"/>
      <protection/>
    </xf>
    <xf numFmtId="0" fontId="59" fillId="0" borderId="11" xfId="53" applyFont="1" applyFill="1" applyBorder="1" applyAlignment="1">
      <alignment horizontal="center" vertical="center" wrapText="1"/>
      <protection/>
    </xf>
    <xf numFmtId="0" fontId="55" fillId="0" borderId="12" xfId="53" applyFont="1" applyFill="1" applyBorder="1" applyAlignment="1">
      <alignment horizontal="left" vertical="center" wrapText="1"/>
      <protection/>
    </xf>
    <xf numFmtId="0" fontId="55" fillId="0" borderId="13" xfId="53" applyFont="1" applyFill="1" applyBorder="1" applyAlignment="1">
      <alignment horizontal="left" vertical="center" wrapText="1"/>
      <protection/>
    </xf>
    <xf numFmtId="0" fontId="55" fillId="0" borderId="14" xfId="53" applyFont="1" applyFill="1" applyBorder="1" applyAlignment="1">
      <alignment horizontal="left" vertical="center" wrapText="1"/>
      <protection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wrapText="1"/>
    </xf>
    <xf numFmtId="0" fontId="55" fillId="0" borderId="16" xfId="53" applyFont="1" applyBorder="1" applyAlignment="1">
      <alignment horizontal="center" vertical="center" wrapText="1"/>
      <protection/>
    </xf>
    <xf numFmtId="0" fontId="55" fillId="0" borderId="17" xfId="53" applyFont="1" applyBorder="1" applyAlignment="1">
      <alignment horizontal="center" vertical="center" wrapText="1"/>
      <protection/>
    </xf>
    <xf numFmtId="0" fontId="55" fillId="0" borderId="18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4" xfId="53" applyFont="1" applyBorder="1" applyAlignment="1">
      <alignment horizontal="center" vertical="center" wrapText="1"/>
      <protection/>
    </xf>
    <xf numFmtId="0" fontId="55" fillId="0" borderId="12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62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"/>
  <sheetViews>
    <sheetView zoomScalePageLayoutView="0" workbookViewId="0" topLeftCell="A82">
      <selection activeCell="G88" sqref="G88"/>
    </sheetView>
  </sheetViews>
  <sheetFormatPr defaultColWidth="9.140625" defaultRowHeight="15"/>
  <cols>
    <col min="1" max="1" width="5.8515625" style="4" customWidth="1"/>
    <col min="2" max="2" width="27.7109375" style="11" customWidth="1"/>
    <col min="3" max="3" width="9.00390625" style="4" customWidth="1"/>
    <col min="4" max="4" width="10.8515625" style="11" customWidth="1"/>
    <col min="5" max="5" width="13.00390625" style="4" customWidth="1"/>
    <col min="6" max="6" width="12.140625" style="4" customWidth="1"/>
    <col min="7" max="8" width="13.00390625" style="4" customWidth="1"/>
    <col min="9" max="9" width="12.28125" style="4" customWidth="1"/>
    <col min="10" max="12" width="13.00390625" style="4" customWidth="1"/>
    <col min="13" max="13" width="11.7109375" style="4" customWidth="1"/>
    <col min="14" max="16384" width="9.140625" style="4" customWidth="1"/>
  </cols>
  <sheetData>
    <row r="1" spans="1:13" ht="15.75" customHeight="1">
      <c r="A1" s="45"/>
      <c r="B1" s="46"/>
      <c r="C1" s="45"/>
      <c r="D1" s="46"/>
      <c r="E1" s="45"/>
      <c r="F1" s="45"/>
      <c r="G1" s="45"/>
      <c r="H1" s="45"/>
      <c r="I1" s="45"/>
      <c r="J1" s="141" t="s">
        <v>42</v>
      </c>
      <c r="K1" s="141"/>
      <c r="L1" s="141"/>
      <c r="M1" s="141"/>
    </row>
    <row r="2" spans="1:13" ht="15.75">
      <c r="A2" s="45"/>
      <c r="B2" s="46"/>
      <c r="C2" s="45"/>
      <c r="D2" s="46"/>
      <c r="E2" s="45"/>
      <c r="F2" s="45"/>
      <c r="G2" s="45"/>
      <c r="H2" s="45"/>
      <c r="I2" s="45"/>
      <c r="J2" s="141"/>
      <c r="K2" s="141"/>
      <c r="L2" s="141"/>
      <c r="M2" s="141"/>
    </row>
    <row r="3" spans="1:13" ht="15.75">
      <c r="A3" s="45"/>
      <c r="B3" s="46"/>
      <c r="C3" s="45"/>
      <c r="D3" s="46"/>
      <c r="E3" s="45"/>
      <c r="F3" s="45"/>
      <c r="G3" s="45"/>
      <c r="H3" s="45"/>
      <c r="I3" s="45"/>
      <c r="J3" s="141"/>
      <c r="K3" s="141"/>
      <c r="L3" s="141"/>
      <c r="M3" s="141"/>
    </row>
    <row r="4" spans="1:13" ht="4.5" customHeight="1">
      <c r="A4" s="45"/>
      <c r="B4" s="46"/>
      <c r="C4" s="45"/>
      <c r="D4" s="46"/>
      <c r="E4" s="45"/>
      <c r="F4" s="45"/>
      <c r="G4" s="45"/>
      <c r="H4" s="45"/>
      <c r="I4" s="45"/>
      <c r="J4" s="141"/>
      <c r="K4" s="141"/>
      <c r="L4" s="141"/>
      <c r="M4" s="141"/>
    </row>
    <row r="5" spans="1:13" ht="15.75">
      <c r="A5" s="143" t="s">
        <v>17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3" ht="15.75">
      <c r="A6" s="143" t="s">
        <v>43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3" ht="15.75">
      <c r="A7" s="142" t="s">
        <v>0</v>
      </c>
      <c r="B7" s="24">
        <v>1100000</v>
      </c>
      <c r="C7" s="10"/>
      <c r="D7" s="46"/>
      <c r="E7" s="132" t="s">
        <v>44</v>
      </c>
      <c r="F7" s="132"/>
      <c r="G7" s="132"/>
      <c r="H7" s="132"/>
      <c r="I7" s="132"/>
      <c r="J7" s="132"/>
      <c r="K7" s="132"/>
      <c r="L7" s="132"/>
      <c r="M7" s="132"/>
    </row>
    <row r="8" spans="1:13" ht="15" customHeight="1">
      <c r="A8" s="142"/>
      <c r="B8" s="25" t="s">
        <v>26</v>
      </c>
      <c r="C8" s="8"/>
      <c r="D8" s="46"/>
      <c r="E8" s="133" t="s">
        <v>15</v>
      </c>
      <c r="F8" s="133"/>
      <c r="G8" s="133"/>
      <c r="H8" s="133"/>
      <c r="I8" s="133"/>
      <c r="J8" s="133"/>
      <c r="K8" s="133"/>
      <c r="L8" s="133"/>
      <c r="M8" s="133"/>
    </row>
    <row r="9" spans="1:13" ht="15.75">
      <c r="A9" s="142" t="s">
        <v>1</v>
      </c>
      <c r="B9" s="24">
        <v>1110000</v>
      </c>
      <c r="C9" s="10"/>
      <c r="D9" s="46"/>
      <c r="E9" s="132" t="s">
        <v>44</v>
      </c>
      <c r="F9" s="132"/>
      <c r="G9" s="132"/>
      <c r="H9" s="132"/>
      <c r="I9" s="132"/>
      <c r="J9" s="132"/>
      <c r="K9" s="132"/>
      <c r="L9" s="132"/>
      <c r="M9" s="132"/>
    </row>
    <row r="10" spans="1:13" ht="15" customHeight="1">
      <c r="A10" s="142"/>
      <c r="B10" s="25" t="s">
        <v>26</v>
      </c>
      <c r="C10" s="8"/>
      <c r="D10" s="46"/>
      <c r="E10" s="144" t="s">
        <v>14</v>
      </c>
      <c r="F10" s="144"/>
      <c r="G10" s="144"/>
      <c r="H10" s="144"/>
      <c r="I10" s="144"/>
      <c r="J10" s="144"/>
      <c r="K10" s="144"/>
      <c r="L10" s="144"/>
      <c r="M10" s="144"/>
    </row>
    <row r="11" spans="1:13" ht="15.75">
      <c r="A11" s="142" t="s">
        <v>2</v>
      </c>
      <c r="B11" s="26">
        <v>1113121</v>
      </c>
      <c r="C11" s="3">
        <v>1040</v>
      </c>
      <c r="D11" s="46"/>
      <c r="E11" s="132" t="s">
        <v>45</v>
      </c>
      <c r="F11" s="132"/>
      <c r="G11" s="132"/>
      <c r="H11" s="132"/>
      <c r="I11" s="132"/>
      <c r="J11" s="132"/>
      <c r="K11" s="132"/>
      <c r="L11" s="132"/>
      <c r="M11" s="132"/>
    </row>
    <row r="12" spans="1:13" ht="15" customHeight="1">
      <c r="A12" s="142"/>
      <c r="B12" s="25" t="s">
        <v>26</v>
      </c>
      <c r="C12" s="2" t="s">
        <v>3</v>
      </c>
      <c r="D12" s="46"/>
      <c r="E12" s="133" t="s">
        <v>16</v>
      </c>
      <c r="F12" s="133"/>
      <c r="G12" s="133"/>
      <c r="H12" s="133"/>
      <c r="I12" s="133"/>
      <c r="J12" s="133"/>
      <c r="K12" s="133"/>
      <c r="L12" s="133"/>
      <c r="M12" s="133"/>
    </row>
    <row r="13" spans="1:13" ht="19.5" customHeight="1">
      <c r="A13" s="138" t="s">
        <v>30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</row>
    <row r="14" spans="1:13" ht="5.25" customHeight="1">
      <c r="A14" s="1"/>
      <c r="B14" s="46"/>
      <c r="C14" s="45"/>
      <c r="D14" s="46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15" customFormat="1" ht="22.5" customHeight="1">
      <c r="A15" s="14" t="s">
        <v>25</v>
      </c>
      <c r="B15" s="134" t="s">
        <v>27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ht="33" customHeight="1">
      <c r="A16" s="9">
        <v>1</v>
      </c>
      <c r="B16" s="135" t="s">
        <v>46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7"/>
    </row>
    <row r="17" spans="1:13" ht="8.25" customHeight="1">
      <c r="A17" s="1"/>
      <c r="B17" s="46"/>
      <c r="C17" s="45"/>
      <c r="D17" s="46"/>
      <c r="E17" s="45"/>
      <c r="F17" s="45"/>
      <c r="G17" s="45"/>
      <c r="H17" s="45"/>
      <c r="I17" s="45"/>
      <c r="J17" s="45"/>
      <c r="K17" s="45"/>
      <c r="L17" s="45"/>
      <c r="M17" s="45"/>
    </row>
    <row r="18" spans="1:13" ht="15.75">
      <c r="A18" s="5" t="s">
        <v>47</v>
      </c>
      <c r="B18" s="46"/>
      <c r="C18" s="45"/>
      <c r="D18" s="46"/>
      <c r="E18" s="45"/>
      <c r="F18" s="45"/>
      <c r="G18" s="45"/>
      <c r="H18" s="45"/>
      <c r="I18" s="45"/>
      <c r="J18" s="45"/>
      <c r="K18" s="45"/>
      <c r="L18" s="45"/>
      <c r="M18" s="45"/>
    </row>
    <row r="19" spans="1:13" ht="3.75" customHeight="1">
      <c r="A19" s="10"/>
      <c r="B19" s="46"/>
      <c r="C19" s="45"/>
      <c r="D19" s="46"/>
      <c r="E19" s="45"/>
      <c r="F19" s="45"/>
      <c r="G19" s="45"/>
      <c r="H19" s="45"/>
      <c r="I19" s="45"/>
      <c r="J19" s="45"/>
      <c r="K19" s="45"/>
      <c r="L19" s="45"/>
      <c r="M19" s="45"/>
    </row>
    <row r="20" spans="1:13" ht="15.75">
      <c r="A20" s="5" t="s">
        <v>31</v>
      </c>
      <c r="B20" s="46"/>
      <c r="C20" s="45"/>
      <c r="D20" s="46"/>
      <c r="E20" s="45"/>
      <c r="F20" s="45"/>
      <c r="G20" s="45"/>
      <c r="H20" s="45"/>
      <c r="I20" s="45"/>
      <c r="J20" s="45"/>
      <c r="K20" s="45"/>
      <c r="L20" s="45"/>
      <c r="M20" s="45"/>
    </row>
    <row r="21" spans="1:13" ht="6" customHeight="1">
      <c r="A21" s="1"/>
      <c r="B21" s="46"/>
      <c r="C21" s="45"/>
      <c r="D21" s="46"/>
      <c r="E21" s="45"/>
      <c r="F21" s="45"/>
      <c r="G21" s="45"/>
      <c r="H21" s="45"/>
      <c r="I21" s="45"/>
      <c r="J21" s="45"/>
      <c r="K21" s="45"/>
      <c r="L21" s="45"/>
      <c r="M21" s="45"/>
    </row>
    <row r="22" spans="1:13" s="15" customFormat="1" ht="24" customHeight="1">
      <c r="A22" s="14" t="s">
        <v>25</v>
      </c>
      <c r="B22" s="134" t="s">
        <v>5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ht="36" customHeight="1">
      <c r="A23" s="9">
        <v>1</v>
      </c>
      <c r="B23" s="135" t="s">
        <v>48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</row>
    <row r="24" spans="1:13" ht="15.75" hidden="1">
      <c r="A24" s="9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1:13" ht="9" customHeight="1">
      <c r="A25" s="1"/>
      <c r="B25" s="46"/>
      <c r="C25" s="45"/>
      <c r="D25" s="46"/>
      <c r="E25" s="45"/>
      <c r="F25" s="45"/>
      <c r="G25" s="45"/>
      <c r="H25" s="45"/>
      <c r="I25" s="45"/>
      <c r="J25" s="45"/>
      <c r="K25" s="45"/>
      <c r="L25" s="45"/>
      <c r="M25" s="45"/>
    </row>
    <row r="26" spans="1:13" ht="15.75">
      <c r="A26" s="5" t="s">
        <v>32</v>
      </c>
      <c r="B26" s="46"/>
      <c r="C26" s="45"/>
      <c r="D26" s="46"/>
      <c r="E26" s="45"/>
      <c r="F26" s="45"/>
      <c r="G26" s="45"/>
      <c r="H26" s="45"/>
      <c r="I26" s="45"/>
      <c r="J26" s="45"/>
      <c r="K26" s="45"/>
      <c r="L26" s="45"/>
      <c r="M26" s="45"/>
    </row>
    <row r="27" spans="1:13" ht="12.75" customHeight="1">
      <c r="A27" s="45"/>
      <c r="B27" s="27"/>
      <c r="C27" s="45"/>
      <c r="D27" s="46"/>
      <c r="E27" s="45"/>
      <c r="F27" s="45"/>
      <c r="G27" s="45"/>
      <c r="H27" s="45"/>
      <c r="I27" s="45"/>
      <c r="J27" s="45"/>
      <c r="K27" s="45"/>
      <c r="L27" s="49" t="s">
        <v>28</v>
      </c>
      <c r="M27" s="45"/>
    </row>
    <row r="28" spans="1:26" s="11" customFormat="1" ht="18.75" customHeight="1">
      <c r="A28" s="139" t="s">
        <v>25</v>
      </c>
      <c r="B28" s="139" t="s">
        <v>33</v>
      </c>
      <c r="C28" s="139"/>
      <c r="D28" s="139"/>
      <c r="E28" s="139" t="s">
        <v>18</v>
      </c>
      <c r="F28" s="139"/>
      <c r="G28" s="139"/>
      <c r="H28" s="139" t="s">
        <v>34</v>
      </c>
      <c r="I28" s="139"/>
      <c r="J28" s="139"/>
      <c r="K28" s="139" t="s">
        <v>19</v>
      </c>
      <c r="L28" s="139"/>
      <c r="M28" s="139"/>
      <c r="R28" s="131"/>
      <c r="S28" s="131"/>
      <c r="T28" s="131"/>
      <c r="U28" s="131"/>
      <c r="V28" s="131"/>
      <c r="W28" s="131"/>
      <c r="X28" s="131"/>
      <c r="Y28" s="131"/>
      <c r="Z28" s="131"/>
    </row>
    <row r="29" spans="1:26" s="11" customFormat="1" ht="25.5">
      <c r="A29" s="139"/>
      <c r="B29" s="139"/>
      <c r="C29" s="139"/>
      <c r="D29" s="139"/>
      <c r="E29" s="12" t="s">
        <v>20</v>
      </c>
      <c r="F29" s="12" t="s">
        <v>21</v>
      </c>
      <c r="G29" s="12" t="s">
        <v>22</v>
      </c>
      <c r="H29" s="12" t="s">
        <v>20</v>
      </c>
      <c r="I29" s="12" t="s">
        <v>21</v>
      </c>
      <c r="J29" s="12" t="s">
        <v>22</v>
      </c>
      <c r="K29" s="12" t="s">
        <v>20</v>
      </c>
      <c r="L29" s="12" t="s">
        <v>21</v>
      </c>
      <c r="M29" s="12" t="s">
        <v>22</v>
      </c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5.75">
      <c r="A30" s="9">
        <v>1</v>
      </c>
      <c r="B30" s="145">
        <v>2</v>
      </c>
      <c r="C30" s="145"/>
      <c r="D30" s="145"/>
      <c r="E30" s="9">
        <v>3</v>
      </c>
      <c r="F30" s="9">
        <v>4</v>
      </c>
      <c r="G30" s="9">
        <v>5</v>
      </c>
      <c r="H30" s="9">
        <v>6</v>
      </c>
      <c r="I30" s="9">
        <v>7</v>
      </c>
      <c r="J30" s="9">
        <v>8</v>
      </c>
      <c r="K30" s="9">
        <v>9</v>
      </c>
      <c r="L30" s="9">
        <v>10</v>
      </c>
      <c r="M30" s="9">
        <v>11</v>
      </c>
      <c r="R30" s="6"/>
      <c r="S30" s="6"/>
      <c r="T30" s="6"/>
      <c r="U30" s="6"/>
      <c r="V30" s="6"/>
      <c r="W30" s="6"/>
      <c r="X30" s="6"/>
      <c r="Y30" s="6"/>
      <c r="Z30" s="6"/>
    </row>
    <row r="31" spans="1:26" ht="33" customHeight="1">
      <c r="A31" s="9"/>
      <c r="B31" s="149" t="s">
        <v>49</v>
      </c>
      <c r="C31" s="149"/>
      <c r="D31" s="149"/>
      <c r="E31" s="9">
        <v>6151840</v>
      </c>
      <c r="F31" s="9">
        <v>0</v>
      </c>
      <c r="G31" s="9">
        <f>E31</f>
        <v>6151840</v>
      </c>
      <c r="H31" s="9">
        <v>5818842.85</v>
      </c>
      <c r="I31" s="9">
        <v>0</v>
      </c>
      <c r="J31" s="9">
        <f>H31</f>
        <v>5818842.85</v>
      </c>
      <c r="K31" s="9">
        <f>H31-E31</f>
        <v>-332997.1500000004</v>
      </c>
      <c r="L31" s="9">
        <v>0</v>
      </c>
      <c r="M31" s="9">
        <f>K31+L31</f>
        <v>-332997.1500000004</v>
      </c>
      <c r="R31" s="6"/>
      <c r="S31" s="6"/>
      <c r="T31" s="6"/>
      <c r="U31" s="6"/>
      <c r="V31" s="6"/>
      <c r="W31" s="6"/>
      <c r="X31" s="6"/>
      <c r="Y31" s="6"/>
      <c r="Z31" s="6"/>
    </row>
    <row r="32" spans="1:26" ht="15.75">
      <c r="A32" s="9"/>
      <c r="B32" s="145" t="s">
        <v>6</v>
      </c>
      <c r="C32" s="145"/>
      <c r="D32" s="145"/>
      <c r="E32" s="9">
        <f>E31</f>
        <v>6151840</v>
      </c>
      <c r="F32" s="9">
        <f aca="true" t="shared" si="0" ref="F32:M32">F31</f>
        <v>0</v>
      </c>
      <c r="G32" s="9">
        <f t="shared" si="0"/>
        <v>6151840</v>
      </c>
      <c r="H32" s="9">
        <f t="shared" si="0"/>
        <v>5818842.85</v>
      </c>
      <c r="I32" s="9">
        <f t="shared" si="0"/>
        <v>0</v>
      </c>
      <c r="J32" s="9">
        <f t="shared" si="0"/>
        <v>5818842.85</v>
      </c>
      <c r="K32" s="9">
        <f t="shared" si="0"/>
        <v>-332997.1500000004</v>
      </c>
      <c r="L32" s="9">
        <f t="shared" si="0"/>
        <v>0</v>
      </c>
      <c r="M32" s="9">
        <f t="shared" si="0"/>
        <v>-332997.1500000004</v>
      </c>
      <c r="R32" s="6"/>
      <c r="S32" s="6"/>
      <c r="T32" s="6"/>
      <c r="U32" s="6"/>
      <c r="V32" s="6"/>
      <c r="W32" s="6"/>
      <c r="X32" s="6"/>
      <c r="Y32" s="6"/>
      <c r="Z32" s="6"/>
    </row>
    <row r="33" spans="1:13" ht="37.5" customHeight="1">
      <c r="A33" s="150" t="s">
        <v>35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13" ht="30" customHeight="1">
      <c r="A34" s="140" t="s">
        <v>50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</row>
    <row r="35" spans="1:13" ht="17.25" customHeight="1">
      <c r="A35" s="151" t="s">
        <v>36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</row>
    <row r="36" spans="1:13" s="11" customFormat="1" ht="12.7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27" t="s">
        <v>28</v>
      </c>
      <c r="L36" s="46"/>
      <c r="M36" s="46"/>
    </row>
    <row r="37" spans="1:13" s="11" customFormat="1" ht="16.5" customHeight="1">
      <c r="A37" s="139" t="s">
        <v>4</v>
      </c>
      <c r="B37" s="139" t="s">
        <v>37</v>
      </c>
      <c r="C37" s="139"/>
      <c r="D37" s="139"/>
      <c r="E37" s="139" t="s">
        <v>18</v>
      </c>
      <c r="F37" s="139"/>
      <c r="G37" s="139"/>
      <c r="H37" s="139" t="s">
        <v>34</v>
      </c>
      <c r="I37" s="139"/>
      <c r="J37" s="139"/>
      <c r="K37" s="139" t="s">
        <v>19</v>
      </c>
      <c r="L37" s="139"/>
      <c r="M37" s="139"/>
    </row>
    <row r="38" spans="1:13" s="11" customFormat="1" ht="27" customHeight="1">
      <c r="A38" s="139"/>
      <c r="B38" s="139"/>
      <c r="C38" s="139"/>
      <c r="D38" s="139"/>
      <c r="E38" s="12" t="s">
        <v>20</v>
      </c>
      <c r="F38" s="12" t="s">
        <v>21</v>
      </c>
      <c r="G38" s="12" t="s">
        <v>22</v>
      </c>
      <c r="H38" s="12" t="s">
        <v>20</v>
      </c>
      <c r="I38" s="12" t="s">
        <v>21</v>
      </c>
      <c r="J38" s="12" t="s">
        <v>22</v>
      </c>
      <c r="K38" s="12" t="s">
        <v>20</v>
      </c>
      <c r="L38" s="12" t="s">
        <v>21</v>
      </c>
      <c r="M38" s="12" t="s">
        <v>22</v>
      </c>
    </row>
    <row r="39" spans="1:13" s="11" customFormat="1" ht="19.5" customHeight="1">
      <c r="A39" s="12">
        <v>1</v>
      </c>
      <c r="B39" s="139">
        <v>2</v>
      </c>
      <c r="C39" s="139"/>
      <c r="D39" s="139"/>
      <c r="E39" s="12">
        <v>3</v>
      </c>
      <c r="F39" s="12">
        <v>4</v>
      </c>
      <c r="G39" s="12">
        <v>5</v>
      </c>
      <c r="H39" s="12">
        <v>6</v>
      </c>
      <c r="I39" s="12">
        <v>7</v>
      </c>
      <c r="J39" s="12">
        <v>8</v>
      </c>
      <c r="K39" s="12">
        <v>9</v>
      </c>
      <c r="L39" s="12">
        <v>10</v>
      </c>
      <c r="M39" s="12">
        <v>11</v>
      </c>
    </row>
    <row r="40" spans="1:13" s="48" customFormat="1" ht="33" customHeight="1">
      <c r="A40" s="47"/>
      <c r="B40" s="146" t="s">
        <v>51</v>
      </c>
      <c r="C40" s="147"/>
      <c r="D40" s="148"/>
      <c r="E40" s="47">
        <v>1320000</v>
      </c>
      <c r="F40" s="47">
        <v>0</v>
      </c>
      <c r="G40" s="47">
        <f>E40+F40</f>
        <v>1320000</v>
      </c>
      <c r="H40" s="47">
        <v>1054778.28</v>
      </c>
      <c r="I40" s="47">
        <v>0</v>
      </c>
      <c r="J40" s="47">
        <f>H40+I40</f>
        <v>1054778.28</v>
      </c>
      <c r="K40" s="47">
        <f>H40-E40</f>
        <v>-265221.72</v>
      </c>
      <c r="L40" s="47">
        <v>0</v>
      </c>
      <c r="M40" s="47">
        <f>K40+L40</f>
        <v>-265221.72</v>
      </c>
    </row>
    <row r="41" spans="1:26" ht="15.75">
      <c r="A41" s="9"/>
      <c r="B41" s="145" t="s">
        <v>6</v>
      </c>
      <c r="C41" s="145"/>
      <c r="D41" s="145"/>
      <c r="E41" s="9">
        <f>E40</f>
        <v>1320000</v>
      </c>
      <c r="F41" s="9">
        <f aca="true" t="shared" si="1" ref="F41:M41">F40</f>
        <v>0</v>
      </c>
      <c r="G41" s="9">
        <f t="shared" si="1"/>
        <v>1320000</v>
      </c>
      <c r="H41" s="9">
        <f t="shared" si="1"/>
        <v>1054778.28</v>
      </c>
      <c r="I41" s="9">
        <f t="shared" si="1"/>
        <v>0</v>
      </c>
      <c r="J41" s="9">
        <f t="shared" si="1"/>
        <v>1054778.28</v>
      </c>
      <c r="K41" s="9">
        <f t="shared" si="1"/>
        <v>-265221.72</v>
      </c>
      <c r="L41" s="9">
        <f t="shared" si="1"/>
        <v>0</v>
      </c>
      <c r="M41" s="9">
        <f t="shared" si="1"/>
        <v>-265221.72</v>
      </c>
      <c r="R41" s="6"/>
      <c r="S41" s="6"/>
      <c r="T41" s="6"/>
      <c r="U41" s="6"/>
      <c r="V41" s="6"/>
      <c r="W41" s="6"/>
      <c r="X41" s="6"/>
      <c r="Y41" s="6"/>
      <c r="Z41" s="6"/>
    </row>
    <row r="42" spans="1:13" ht="15.75">
      <c r="A42" s="1"/>
      <c r="B42" s="46"/>
      <c r="C42" s="45"/>
      <c r="D42" s="46"/>
      <c r="E42" s="45"/>
      <c r="F42" s="45"/>
      <c r="G42" s="45"/>
      <c r="H42" s="45"/>
      <c r="I42" s="45"/>
      <c r="J42" s="45"/>
      <c r="K42" s="45"/>
      <c r="L42" s="45"/>
      <c r="M42" s="45"/>
    </row>
    <row r="43" spans="1:13" ht="15.75">
      <c r="A43" s="5" t="s">
        <v>38</v>
      </c>
      <c r="B43" s="46"/>
      <c r="C43" s="45"/>
      <c r="D43" s="46"/>
      <c r="E43" s="45"/>
      <c r="F43" s="45"/>
      <c r="G43" s="45"/>
      <c r="H43" s="45"/>
      <c r="I43" s="45"/>
      <c r="J43" s="45"/>
      <c r="K43" s="45"/>
      <c r="L43" s="45"/>
      <c r="M43" s="45"/>
    </row>
    <row r="44" spans="1:13" ht="15.75">
      <c r="A44" s="1"/>
      <c r="B44" s="46"/>
      <c r="C44" s="45"/>
      <c r="D44" s="46"/>
      <c r="E44" s="45"/>
      <c r="F44" s="45"/>
      <c r="G44" s="45"/>
      <c r="H44" s="45"/>
      <c r="I44" s="45"/>
      <c r="J44" s="45"/>
      <c r="K44" s="45"/>
      <c r="L44" s="45"/>
      <c r="M44" s="45"/>
    </row>
    <row r="45" spans="1:13" ht="15.75" customHeight="1">
      <c r="A45" s="139" t="s">
        <v>4</v>
      </c>
      <c r="B45" s="139" t="s">
        <v>23</v>
      </c>
      <c r="C45" s="139" t="s">
        <v>7</v>
      </c>
      <c r="D45" s="139" t="s">
        <v>8</v>
      </c>
      <c r="E45" s="139" t="s">
        <v>52</v>
      </c>
      <c r="F45" s="139"/>
      <c r="G45" s="139"/>
      <c r="H45" s="139" t="s">
        <v>53</v>
      </c>
      <c r="I45" s="139"/>
      <c r="J45" s="139"/>
      <c r="K45" s="139" t="s">
        <v>19</v>
      </c>
      <c r="L45" s="139"/>
      <c r="M45" s="139"/>
    </row>
    <row r="46" spans="1:13" ht="25.5">
      <c r="A46" s="139"/>
      <c r="B46" s="139"/>
      <c r="C46" s="139"/>
      <c r="D46" s="139"/>
      <c r="E46" s="12" t="s">
        <v>20</v>
      </c>
      <c r="F46" s="12" t="s">
        <v>21</v>
      </c>
      <c r="G46" s="12" t="s">
        <v>22</v>
      </c>
      <c r="H46" s="12" t="s">
        <v>20</v>
      </c>
      <c r="I46" s="12" t="s">
        <v>21</v>
      </c>
      <c r="J46" s="12" t="s">
        <v>22</v>
      </c>
      <c r="K46" s="34" t="s">
        <v>20</v>
      </c>
      <c r="L46" s="34" t="s">
        <v>21</v>
      </c>
      <c r="M46" s="34" t="s">
        <v>22</v>
      </c>
    </row>
    <row r="47" spans="1:13" ht="15.75" customHeight="1">
      <c r="A47" s="12">
        <v>1</v>
      </c>
      <c r="B47" s="12">
        <v>2</v>
      </c>
      <c r="C47" s="12">
        <v>3</v>
      </c>
      <c r="D47" s="12">
        <v>4</v>
      </c>
      <c r="E47" s="12">
        <v>5</v>
      </c>
      <c r="F47" s="12">
        <v>6</v>
      </c>
      <c r="G47" s="12">
        <v>7</v>
      </c>
      <c r="H47" s="12">
        <v>8</v>
      </c>
      <c r="I47" s="12">
        <v>9</v>
      </c>
      <c r="J47" s="12">
        <v>10</v>
      </c>
      <c r="K47" s="12">
        <v>11</v>
      </c>
      <c r="L47" s="12">
        <v>12</v>
      </c>
      <c r="M47" s="12">
        <v>13</v>
      </c>
    </row>
    <row r="48" spans="1:13" ht="15.75">
      <c r="A48" s="12">
        <v>1</v>
      </c>
      <c r="B48" s="28" t="s">
        <v>9</v>
      </c>
      <c r="C48" s="2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25.5">
      <c r="A49" s="12" t="s">
        <v>54</v>
      </c>
      <c r="B49" s="28" t="s">
        <v>55</v>
      </c>
      <c r="C49" s="12" t="s">
        <v>56</v>
      </c>
      <c r="D49" s="12" t="s">
        <v>57</v>
      </c>
      <c r="E49" s="12">
        <v>1</v>
      </c>
      <c r="F49" s="12"/>
      <c r="G49" s="12">
        <f>E49+F49</f>
        <v>1</v>
      </c>
      <c r="H49" s="12">
        <v>1</v>
      </c>
      <c r="I49" s="12"/>
      <c r="J49" s="12">
        <f>H49+I49</f>
        <v>1</v>
      </c>
      <c r="K49" s="12">
        <f>J49-G49</f>
        <v>0</v>
      </c>
      <c r="L49" s="12"/>
      <c r="M49" s="12">
        <f>K49+L49</f>
        <v>0</v>
      </c>
    </row>
    <row r="50" spans="1:13" ht="38.25">
      <c r="A50" s="12" t="s">
        <v>58</v>
      </c>
      <c r="B50" s="28" t="s">
        <v>59</v>
      </c>
      <c r="C50" s="12" t="s">
        <v>60</v>
      </c>
      <c r="D50" s="12" t="s">
        <v>61</v>
      </c>
      <c r="E50" s="12">
        <v>18</v>
      </c>
      <c r="F50" s="12"/>
      <c r="G50" s="12">
        <f>E50+F50</f>
        <v>18</v>
      </c>
      <c r="H50" s="12">
        <v>19</v>
      </c>
      <c r="I50" s="12"/>
      <c r="J50" s="12">
        <f>H50+I50</f>
        <v>19</v>
      </c>
      <c r="K50" s="12">
        <f>J50-G50</f>
        <v>1</v>
      </c>
      <c r="L50" s="12"/>
      <c r="M50" s="12">
        <f>K50+L50</f>
        <v>1</v>
      </c>
    </row>
    <row r="51" spans="1:13" ht="38.25">
      <c r="A51" s="23" t="s">
        <v>62</v>
      </c>
      <c r="B51" s="28" t="s">
        <v>63</v>
      </c>
      <c r="C51" s="12" t="s">
        <v>60</v>
      </c>
      <c r="D51" s="12" t="s">
        <v>61</v>
      </c>
      <c r="E51" s="12">
        <v>18</v>
      </c>
      <c r="F51" s="12"/>
      <c r="G51" s="12">
        <f>E51+F51</f>
        <v>18</v>
      </c>
      <c r="H51" s="12">
        <v>19</v>
      </c>
      <c r="I51" s="12"/>
      <c r="J51" s="12">
        <f>H51+I51</f>
        <v>19</v>
      </c>
      <c r="K51" s="12">
        <f>J51-G51</f>
        <v>1</v>
      </c>
      <c r="L51" s="12"/>
      <c r="M51" s="12">
        <f>K51+L51</f>
        <v>1</v>
      </c>
    </row>
    <row r="52" spans="1:13" ht="15.75">
      <c r="A52" s="139" t="s">
        <v>64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</row>
    <row r="53" spans="1:13" ht="15.75">
      <c r="A53" s="155" t="s">
        <v>65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</row>
    <row r="54" spans="1:13" ht="15.75">
      <c r="A54" s="12">
        <v>2</v>
      </c>
      <c r="B54" s="28" t="s">
        <v>10</v>
      </c>
      <c r="C54" s="22"/>
      <c r="D54" s="12"/>
      <c r="E54" s="12"/>
      <c r="F54" s="12" t="s">
        <v>66</v>
      </c>
      <c r="G54" s="12"/>
      <c r="H54" s="36"/>
      <c r="I54" s="12" t="s">
        <v>66</v>
      </c>
      <c r="J54" s="12" t="s">
        <v>66</v>
      </c>
      <c r="K54" s="12"/>
      <c r="L54" s="36"/>
      <c r="M54" s="36"/>
    </row>
    <row r="55" spans="1:13" ht="76.5">
      <c r="A55" s="12" t="s">
        <v>67</v>
      </c>
      <c r="B55" s="28" t="s">
        <v>68</v>
      </c>
      <c r="C55" s="12" t="s">
        <v>56</v>
      </c>
      <c r="D55" s="12" t="s">
        <v>57</v>
      </c>
      <c r="E55" s="12">
        <v>0</v>
      </c>
      <c r="F55" s="12"/>
      <c r="G55" s="12">
        <f aca="true" t="shared" si="2" ref="G55:G61">E55+F55</f>
        <v>0</v>
      </c>
      <c r="H55" s="36">
        <v>0</v>
      </c>
      <c r="I55" s="12"/>
      <c r="J55" s="12">
        <f aca="true" t="shared" si="3" ref="J55:J61">H55+I55</f>
        <v>0</v>
      </c>
      <c r="K55" s="12">
        <f aca="true" t="shared" si="4" ref="K55:K61">J55-G55</f>
        <v>0</v>
      </c>
      <c r="L55" s="36"/>
      <c r="M55" s="36">
        <f aca="true" t="shared" si="5" ref="M55:M61">K55+L55</f>
        <v>0</v>
      </c>
    </row>
    <row r="56" spans="1:13" ht="102">
      <c r="A56" s="12" t="s">
        <v>69</v>
      </c>
      <c r="B56" s="28" t="s">
        <v>70</v>
      </c>
      <c r="C56" s="12" t="s">
        <v>56</v>
      </c>
      <c r="D56" s="12" t="s">
        <v>71</v>
      </c>
      <c r="E56" s="12">
        <v>115</v>
      </c>
      <c r="F56" s="12"/>
      <c r="G56" s="12">
        <f t="shared" si="2"/>
        <v>115</v>
      </c>
      <c r="H56" s="37">
        <v>105</v>
      </c>
      <c r="I56" s="12"/>
      <c r="J56" s="12">
        <f t="shared" si="3"/>
        <v>105</v>
      </c>
      <c r="K56" s="12">
        <f t="shared" si="4"/>
        <v>-10</v>
      </c>
      <c r="L56" s="36"/>
      <c r="M56" s="36">
        <f t="shared" si="5"/>
        <v>-10</v>
      </c>
    </row>
    <row r="57" spans="1:13" ht="51">
      <c r="A57" s="12" t="s">
        <v>72</v>
      </c>
      <c r="B57" s="28" t="s">
        <v>73</v>
      </c>
      <c r="C57" s="12" t="s">
        <v>56</v>
      </c>
      <c r="D57" s="12" t="s">
        <v>71</v>
      </c>
      <c r="E57" s="12">
        <v>2485</v>
      </c>
      <c r="F57" s="12"/>
      <c r="G57" s="12">
        <f t="shared" si="2"/>
        <v>2485</v>
      </c>
      <c r="H57" s="36">
        <v>5333</v>
      </c>
      <c r="I57" s="12"/>
      <c r="J57" s="12">
        <f t="shared" si="3"/>
        <v>5333</v>
      </c>
      <c r="K57" s="12">
        <f t="shared" si="4"/>
        <v>2848</v>
      </c>
      <c r="L57" s="36"/>
      <c r="M57" s="36">
        <f t="shared" si="5"/>
        <v>2848</v>
      </c>
    </row>
    <row r="58" spans="1:13" ht="89.25">
      <c r="A58" s="12" t="s">
        <v>74</v>
      </c>
      <c r="B58" s="28" t="s">
        <v>75</v>
      </c>
      <c r="C58" s="12" t="s">
        <v>56</v>
      </c>
      <c r="D58" s="12" t="s">
        <v>71</v>
      </c>
      <c r="E58" s="12">
        <v>270</v>
      </c>
      <c r="F58" s="12"/>
      <c r="G58" s="12">
        <f t="shared" si="2"/>
        <v>270</v>
      </c>
      <c r="H58" s="36">
        <v>252</v>
      </c>
      <c r="I58" s="12"/>
      <c r="J58" s="12">
        <f t="shared" si="3"/>
        <v>252</v>
      </c>
      <c r="K58" s="12">
        <f t="shared" si="4"/>
        <v>-18</v>
      </c>
      <c r="L58" s="36"/>
      <c r="M58" s="36">
        <f t="shared" si="5"/>
        <v>-18</v>
      </c>
    </row>
    <row r="59" spans="1:13" ht="51">
      <c r="A59" s="12" t="s">
        <v>76</v>
      </c>
      <c r="B59" s="28" t="s">
        <v>77</v>
      </c>
      <c r="C59" s="12" t="s">
        <v>56</v>
      </c>
      <c r="D59" s="12" t="s">
        <v>71</v>
      </c>
      <c r="E59" s="12">
        <v>150</v>
      </c>
      <c r="F59" s="12"/>
      <c r="G59" s="12">
        <f t="shared" si="2"/>
        <v>150</v>
      </c>
      <c r="H59" s="36">
        <v>125</v>
      </c>
      <c r="I59" s="12"/>
      <c r="J59" s="12">
        <f t="shared" si="3"/>
        <v>125</v>
      </c>
      <c r="K59" s="12">
        <f t="shared" si="4"/>
        <v>-25</v>
      </c>
      <c r="L59" s="36"/>
      <c r="M59" s="36">
        <f t="shared" si="5"/>
        <v>-25</v>
      </c>
    </row>
    <row r="60" spans="1:13" ht="51">
      <c r="A60" s="12" t="s">
        <v>78</v>
      </c>
      <c r="B60" s="28" t="s">
        <v>79</v>
      </c>
      <c r="C60" s="12" t="s">
        <v>56</v>
      </c>
      <c r="D60" s="12" t="s">
        <v>71</v>
      </c>
      <c r="E60" s="12">
        <v>295</v>
      </c>
      <c r="F60" s="12"/>
      <c r="G60" s="12">
        <f t="shared" si="2"/>
        <v>295</v>
      </c>
      <c r="H60" s="36">
        <v>400</v>
      </c>
      <c r="I60" s="12"/>
      <c r="J60" s="12">
        <f t="shared" si="3"/>
        <v>400</v>
      </c>
      <c r="K60" s="12">
        <f t="shared" si="4"/>
        <v>105</v>
      </c>
      <c r="L60" s="36"/>
      <c r="M60" s="36">
        <f t="shared" si="5"/>
        <v>105</v>
      </c>
    </row>
    <row r="61" spans="1:13" ht="51">
      <c r="A61" s="12" t="s">
        <v>80</v>
      </c>
      <c r="B61" s="28" t="s">
        <v>81</v>
      </c>
      <c r="C61" s="12" t="s">
        <v>60</v>
      </c>
      <c r="D61" s="12" t="s">
        <v>71</v>
      </c>
      <c r="E61" s="36">
        <v>22000</v>
      </c>
      <c r="F61" s="12"/>
      <c r="G61" s="36">
        <f t="shared" si="2"/>
        <v>22000</v>
      </c>
      <c r="H61" s="36">
        <v>27183</v>
      </c>
      <c r="I61" s="12"/>
      <c r="J61" s="12">
        <f t="shared" si="3"/>
        <v>27183</v>
      </c>
      <c r="K61" s="12">
        <f t="shared" si="4"/>
        <v>5183</v>
      </c>
      <c r="L61" s="36"/>
      <c r="M61" s="36">
        <f t="shared" si="5"/>
        <v>5183</v>
      </c>
    </row>
    <row r="62" spans="1:13" ht="15.75">
      <c r="A62" s="139" t="s">
        <v>64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</row>
    <row r="63" spans="1:13" ht="15.75">
      <c r="A63" s="149" t="s">
        <v>82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</row>
    <row r="64" spans="1:13" ht="15.75">
      <c r="A64" s="12">
        <v>3</v>
      </c>
      <c r="B64" s="28" t="s">
        <v>11</v>
      </c>
      <c r="C64" s="22"/>
      <c r="D64" s="12" t="s">
        <v>66</v>
      </c>
      <c r="E64" s="12" t="s">
        <v>66</v>
      </c>
      <c r="F64" s="12" t="s">
        <v>66</v>
      </c>
      <c r="G64" s="12"/>
      <c r="H64" s="36"/>
      <c r="I64" s="12" t="s">
        <v>66</v>
      </c>
      <c r="J64" s="12" t="s">
        <v>66</v>
      </c>
      <c r="K64" s="12"/>
      <c r="L64" s="36"/>
      <c r="M64" s="36"/>
    </row>
    <row r="65" spans="1:13" ht="89.25">
      <c r="A65" s="12" t="s">
        <v>83</v>
      </c>
      <c r="B65" s="28" t="s">
        <v>84</v>
      </c>
      <c r="C65" s="12" t="s">
        <v>85</v>
      </c>
      <c r="D65" s="33" t="s">
        <v>86</v>
      </c>
      <c r="E65" s="39">
        <f>F31-F42</f>
        <v>0</v>
      </c>
      <c r="F65" s="39"/>
      <c r="G65" s="39">
        <f>E65+F65</f>
        <v>0</v>
      </c>
      <c r="H65" s="40">
        <f>I31-I42</f>
        <v>0</v>
      </c>
      <c r="I65" s="39"/>
      <c r="J65" s="39">
        <f>H65+I65</f>
        <v>0</v>
      </c>
      <c r="K65" s="39">
        <f>J65-G65</f>
        <v>0</v>
      </c>
      <c r="L65" s="40"/>
      <c r="M65" s="40">
        <f>K65+L65</f>
        <v>0</v>
      </c>
    </row>
    <row r="66" spans="1:13" ht="89.25">
      <c r="A66" s="12" t="s">
        <v>87</v>
      </c>
      <c r="B66" s="28" t="s">
        <v>88</v>
      </c>
      <c r="C66" s="12" t="s">
        <v>85</v>
      </c>
      <c r="D66" s="33" t="s">
        <v>86</v>
      </c>
      <c r="E66" s="39">
        <f>E65/G50</f>
        <v>0</v>
      </c>
      <c r="F66" s="39"/>
      <c r="G66" s="39">
        <f>E66+F66</f>
        <v>0</v>
      </c>
      <c r="H66" s="40">
        <f>J65/J50</f>
        <v>0</v>
      </c>
      <c r="I66" s="39"/>
      <c r="J66" s="39">
        <f>H66+I66</f>
        <v>0</v>
      </c>
      <c r="K66" s="39">
        <f>J66-G66</f>
        <v>0</v>
      </c>
      <c r="L66" s="40"/>
      <c r="M66" s="40">
        <f>K66+L66</f>
        <v>0</v>
      </c>
    </row>
    <row r="67" spans="1:13" ht="204">
      <c r="A67" s="12" t="s">
        <v>89</v>
      </c>
      <c r="B67" s="29" t="s">
        <v>90</v>
      </c>
      <c r="C67" s="12" t="s">
        <v>85</v>
      </c>
      <c r="D67" s="33" t="s">
        <v>86</v>
      </c>
      <c r="E67" s="39">
        <f>ROUND(E65/SUM(E56:E60),0)</f>
        <v>0</v>
      </c>
      <c r="F67" s="39"/>
      <c r="G67" s="39">
        <f>E67+F67</f>
        <v>0</v>
      </c>
      <c r="H67" s="40">
        <f>J65/SUM(H56:H60)</f>
        <v>0</v>
      </c>
      <c r="I67" s="39"/>
      <c r="J67" s="39">
        <f>H67+I67</f>
        <v>0</v>
      </c>
      <c r="K67" s="39">
        <f>J67-G67</f>
        <v>0</v>
      </c>
      <c r="L67" s="40"/>
      <c r="M67" s="40">
        <f>K67+L67</f>
        <v>0</v>
      </c>
    </row>
    <row r="68" spans="1:13" ht="89.25">
      <c r="A68" s="12" t="s">
        <v>91</v>
      </c>
      <c r="B68" s="28" t="s">
        <v>92</v>
      </c>
      <c r="C68" s="12" t="s">
        <v>85</v>
      </c>
      <c r="D68" s="33" t="s">
        <v>86</v>
      </c>
      <c r="E68" s="39">
        <f>ROUND(F42/G60,0)</f>
        <v>0</v>
      </c>
      <c r="F68" s="39"/>
      <c r="G68" s="39">
        <f>E68+F68</f>
        <v>0</v>
      </c>
      <c r="H68" s="40">
        <f>I42/J60</f>
        <v>0</v>
      </c>
      <c r="I68" s="39"/>
      <c r="J68" s="39">
        <f>H68+I68</f>
        <v>0</v>
      </c>
      <c r="K68" s="39">
        <f>J68-G68</f>
        <v>0</v>
      </c>
      <c r="L68" s="40"/>
      <c r="M68" s="40">
        <f>K68+L68</f>
        <v>0</v>
      </c>
    </row>
    <row r="69" spans="1:13" ht="89.25">
      <c r="A69" s="12" t="s">
        <v>93</v>
      </c>
      <c r="B69" s="28" t="s">
        <v>94</v>
      </c>
      <c r="C69" s="12" t="s">
        <v>85</v>
      </c>
      <c r="D69" s="33" t="s">
        <v>86</v>
      </c>
      <c r="E69" s="39">
        <f>F42/G61</f>
        <v>0</v>
      </c>
      <c r="F69" s="39"/>
      <c r="G69" s="39">
        <f>E69+F69</f>
        <v>0</v>
      </c>
      <c r="H69" s="40">
        <f>I42/J61</f>
        <v>0</v>
      </c>
      <c r="I69" s="39"/>
      <c r="J69" s="39">
        <f>H69+I69</f>
        <v>0</v>
      </c>
      <c r="K69" s="39">
        <f>J69-G69</f>
        <v>0</v>
      </c>
      <c r="L69" s="40"/>
      <c r="M69" s="40">
        <f>K69+L69</f>
        <v>0</v>
      </c>
    </row>
    <row r="70" spans="1:13" ht="29.25" customHeight="1">
      <c r="A70" s="139" t="s">
        <v>95</v>
      </c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</row>
    <row r="71" spans="1:13" ht="29.25" customHeight="1">
      <c r="A71" s="149" t="s">
        <v>96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</row>
    <row r="72" spans="1:13" ht="29.25" customHeight="1">
      <c r="A72" s="149" t="s">
        <v>97</v>
      </c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</row>
    <row r="73" spans="1:13" ht="29.25" customHeight="1">
      <c r="A73" s="149" t="s">
        <v>98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</row>
    <row r="74" spans="1:13" ht="29.25" customHeight="1">
      <c r="A74" s="149" t="s">
        <v>99</v>
      </c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</row>
    <row r="75" spans="1:13" ht="29.25" customHeight="1">
      <c r="A75" s="149" t="s">
        <v>100</v>
      </c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</row>
    <row r="76" spans="1:13" ht="29.25" customHeight="1">
      <c r="A76" s="149" t="s">
        <v>101</v>
      </c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</row>
    <row r="77" spans="1:13" ht="15.75">
      <c r="A77" s="12">
        <v>4</v>
      </c>
      <c r="B77" s="28" t="s">
        <v>12</v>
      </c>
      <c r="C77" s="22"/>
      <c r="D77" s="12" t="s">
        <v>66</v>
      </c>
      <c r="E77" s="12" t="s">
        <v>66</v>
      </c>
      <c r="F77" s="12" t="s">
        <v>66</v>
      </c>
      <c r="G77" s="12"/>
      <c r="H77" s="36"/>
      <c r="I77" s="12" t="s">
        <v>66</v>
      </c>
      <c r="J77" s="12" t="s">
        <v>66</v>
      </c>
      <c r="K77" s="12"/>
      <c r="L77" s="36"/>
      <c r="M77" s="36"/>
    </row>
    <row r="78" spans="1:13" ht="153">
      <c r="A78" s="23" t="s">
        <v>102</v>
      </c>
      <c r="B78" s="29" t="s">
        <v>103</v>
      </c>
      <c r="C78" s="12" t="s">
        <v>60</v>
      </c>
      <c r="D78" s="12" t="s">
        <v>71</v>
      </c>
      <c r="E78" s="41">
        <v>1</v>
      </c>
      <c r="F78" s="12"/>
      <c r="G78" s="41">
        <f>E78+F78</f>
        <v>1</v>
      </c>
      <c r="H78" s="36">
        <v>0</v>
      </c>
      <c r="I78" s="12"/>
      <c r="J78" s="41">
        <f>H78+I78</f>
        <v>0</v>
      </c>
      <c r="K78" s="41">
        <f>J78-G78</f>
        <v>-1</v>
      </c>
      <c r="L78" s="36"/>
      <c r="M78" s="42">
        <f>K78+L78</f>
        <v>-1</v>
      </c>
    </row>
    <row r="79" spans="1:13" ht="63.75">
      <c r="A79" s="23" t="s">
        <v>104</v>
      </c>
      <c r="B79" s="29" t="s">
        <v>105</v>
      </c>
      <c r="C79" s="12" t="s">
        <v>60</v>
      </c>
      <c r="D79" s="12" t="s">
        <v>71</v>
      </c>
      <c r="E79" s="41">
        <v>2</v>
      </c>
      <c r="F79" s="12"/>
      <c r="G79" s="41">
        <f>E79+F79</f>
        <v>2</v>
      </c>
      <c r="H79" s="36">
        <v>2</v>
      </c>
      <c r="I79" s="12"/>
      <c r="J79" s="41">
        <f>H79+I79</f>
        <v>2</v>
      </c>
      <c r="K79" s="41">
        <f>J79-G79</f>
        <v>0</v>
      </c>
      <c r="L79" s="36"/>
      <c r="M79" s="42">
        <f>K79+L79</f>
        <v>0</v>
      </c>
    </row>
    <row r="80" spans="1:13" ht="89.25">
      <c r="A80" s="23" t="s">
        <v>106</v>
      </c>
      <c r="B80" s="28" t="s">
        <v>107</v>
      </c>
      <c r="C80" s="12" t="s">
        <v>108</v>
      </c>
      <c r="D80" s="12" t="s">
        <v>71</v>
      </c>
      <c r="E80" s="43">
        <v>89.3</v>
      </c>
      <c r="F80" s="12"/>
      <c r="G80" s="43">
        <f>E80+F80</f>
        <v>89.3</v>
      </c>
      <c r="H80" s="43">
        <v>85.5</v>
      </c>
      <c r="I80" s="12"/>
      <c r="J80" s="43">
        <f>H80+I80</f>
        <v>85.5</v>
      </c>
      <c r="K80" s="43">
        <f>J80-G80</f>
        <v>-3.799999999999997</v>
      </c>
      <c r="L80" s="36"/>
      <c r="M80" s="43">
        <f>K80+L80</f>
        <v>-3.799999999999997</v>
      </c>
    </row>
    <row r="81" spans="1:13" ht="63.75">
      <c r="A81" s="23" t="s">
        <v>109</v>
      </c>
      <c r="B81" s="28" t="s">
        <v>110</v>
      </c>
      <c r="C81" s="12" t="s">
        <v>108</v>
      </c>
      <c r="D81" s="12" t="s">
        <v>111</v>
      </c>
      <c r="E81" s="44">
        <v>105.1</v>
      </c>
      <c r="F81" s="12"/>
      <c r="G81" s="44">
        <f>E81+F81</f>
        <v>105.1</v>
      </c>
      <c r="H81" s="37">
        <v>225.5</v>
      </c>
      <c r="I81" s="12"/>
      <c r="J81" s="37">
        <f>H81+I81</f>
        <v>225.5</v>
      </c>
      <c r="K81" s="37">
        <f>J81-G81</f>
        <v>120.4</v>
      </c>
      <c r="L81" s="36"/>
      <c r="M81" s="37">
        <f>K81+L81</f>
        <v>120.4</v>
      </c>
    </row>
    <row r="82" spans="1:13" ht="76.5">
      <c r="A82" s="23" t="s">
        <v>112</v>
      </c>
      <c r="B82" s="28" t="s">
        <v>113</v>
      </c>
      <c r="C82" s="12" t="s">
        <v>108</v>
      </c>
      <c r="D82" s="12" t="s">
        <v>111</v>
      </c>
      <c r="E82" s="44">
        <v>105.3</v>
      </c>
      <c r="F82" s="12"/>
      <c r="G82" s="44">
        <f>E82+F82</f>
        <v>105.3</v>
      </c>
      <c r="H82" s="37">
        <v>130.1</v>
      </c>
      <c r="I82" s="12"/>
      <c r="J82" s="37">
        <f>H82+I82</f>
        <v>130.1</v>
      </c>
      <c r="K82" s="37">
        <f>J82-G82</f>
        <v>24.799999999999997</v>
      </c>
      <c r="L82" s="36"/>
      <c r="M82" s="37">
        <f>K82+L82</f>
        <v>24.799999999999997</v>
      </c>
    </row>
    <row r="83" spans="1:13" ht="28.5" customHeight="1">
      <c r="A83" s="139" t="s">
        <v>95</v>
      </c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</row>
    <row r="84" spans="1:13" ht="72.75" customHeight="1">
      <c r="A84" s="155" t="s">
        <v>114</v>
      </c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</row>
    <row r="85" spans="1:13" ht="24.75" customHeight="1">
      <c r="A85" s="139" t="s">
        <v>24</v>
      </c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</row>
    <row r="86" spans="1:13" ht="44.25" customHeight="1">
      <c r="A86" s="155" t="s">
        <v>115</v>
      </c>
      <c r="B86" s="155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</row>
    <row r="87" spans="1:13" ht="15.75">
      <c r="A87" s="1"/>
      <c r="B87" s="46"/>
      <c r="C87" s="45"/>
      <c r="D87" s="46"/>
      <c r="E87" s="45"/>
      <c r="F87" s="45"/>
      <c r="G87" s="45"/>
      <c r="H87" s="45"/>
      <c r="I87" s="45"/>
      <c r="J87" s="45"/>
      <c r="K87" s="45"/>
      <c r="L87" s="45"/>
      <c r="M87" s="45"/>
    </row>
    <row r="88" spans="1:13" ht="15.75">
      <c r="A88" s="5" t="s">
        <v>39</v>
      </c>
      <c r="B88" s="30"/>
      <c r="C88" s="5"/>
      <c r="D88" s="30"/>
      <c r="E88" s="45"/>
      <c r="F88" s="45"/>
      <c r="G88" s="45"/>
      <c r="H88" s="45"/>
      <c r="I88" s="45"/>
      <c r="J88" s="45"/>
      <c r="K88" s="45"/>
      <c r="L88" s="45"/>
      <c r="M88" s="45"/>
    </row>
    <row r="89" spans="1:13" ht="15.75">
      <c r="A89" s="138" t="s">
        <v>40</v>
      </c>
      <c r="B89" s="138"/>
      <c r="C89" s="138"/>
      <c r="D89" s="138"/>
      <c r="E89" s="45"/>
      <c r="F89" s="45"/>
      <c r="G89" s="45"/>
      <c r="H89" s="45"/>
      <c r="I89" s="45"/>
      <c r="J89" s="45"/>
      <c r="K89" s="45"/>
      <c r="L89" s="45"/>
      <c r="M89" s="45"/>
    </row>
    <row r="90" spans="1:13" ht="15.75">
      <c r="A90" s="7" t="s">
        <v>41</v>
      </c>
      <c r="B90" s="31"/>
      <c r="C90" s="7"/>
      <c r="D90" s="31"/>
      <c r="E90" s="45"/>
      <c r="F90" s="45"/>
      <c r="G90" s="45"/>
      <c r="H90" s="45"/>
      <c r="I90" s="45"/>
      <c r="J90" s="45"/>
      <c r="K90" s="45"/>
      <c r="L90" s="45"/>
      <c r="M90" s="45"/>
    </row>
    <row r="91" spans="1:13" ht="15.75">
      <c r="A91" s="151" t="s">
        <v>116</v>
      </c>
      <c r="B91" s="151"/>
      <c r="C91" s="151"/>
      <c r="D91" s="151"/>
      <c r="E91" s="151"/>
      <c r="F91" s="45"/>
      <c r="G91" s="45"/>
      <c r="H91" s="45"/>
      <c r="I91" s="45"/>
      <c r="J91" s="45"/>
      <c r="K91" s="45"/>
      <c r="L91" s="45"/>
      <c r="M91" s="45"/>
    </row>
    <row r="92" spans="1:13" ht="15.75">
      <c r="A92" s="151"/>
      <c r="B92" s="151"/>
      <c r="C92" s="151"/>
      <c r="D92" s="151"/>
      <c r="E92" s="151"/>
      <c r="F92" s="45"/>
      <c r="G92" s="156"/>
      <c r="H92" s="156"/>
      <c r="I92" s="45"/>
      <c r="J92" s="156" t="s">
        <v>118</v>
      </c>
      <c r="K92" s="156"/>
      <c r="L92" s="156"/>
      <c r="M92" s="156"/>
    </row>
    <row r="93" spans="1:13" ht="15.75">
      <c r="A93" s="130"/>
      <c r="B93" s="193"/>
      <c r="C93" s="130"/>
      <c r="D93" s="193"/>
      <c r="E93" s="130"/>
      <c r="F93" s="45"/>
      <c r="G93" s="153" t="s">
        <v>13</v>
      </c>
      <c r="H93" s="153"/>
      <c r="I93" s="45"/>
      <c r="J93" s="152" t="s">
        <v>29</v>
      </c>
      <c r="K93" s="152"/>
      <c r="L93" s="152"/>
      <c r="M93" s="152"/>
    </row>
    <row r="94" spans="1:13" ht="15.75">
      <c r="A94" s="151" t="s">
        <v>117</v>
      </c>
      <c r="B94" s="151"/>
      <c r="C94" s="151"/>
      <c r="D94" s="151"/>
      <c r="E94" s="151"/>
      <c r="F94" s="45"/>
      <c r="G94" s="156"/>
      <c r="H94" s="156"/>
      <c r="I94" s="45"/>
      <c r="J94" s="156" t="s">
        <v>270</v>
      </c>
      <c r="K94" s="156"/>
      <c r="L94" s="156"/>
      <c r="M94" s="156"/>
    </row>
    <row r="95" spans="1:13" ht="15.75">
      <c r="A95" s="151"/>
      <c r="B95" s="151"/>
      <c r="C95" s="151"/>
      <c r="D95" s="151"/>
      <c r="E95" s="151"/>
      <c r="F95" s="45"/>
      <c r="G95" s="153" t="s">
        <v>13</v>
      </c>
      <c r="H95" s="153"/>
      <c r="I95" s="45"/>
      <c r="J95" s="152" t="s">
        <v>29</v>
      </c>
      <c r="K95" s="152"/>
      <c r="L95" s="152"/>
      <c r="M95" s="152"/>
    </row>
  </sheetData>
  <sheetProtection/>
  <mergeCells count="73">
    <mergeCell ref="B41:D41"/>
    <mergeCell ref="K45:M45"/>
    <mergeCell ref="A52:M52"/>
    <mergeCell ref="A53:M53"/>
    <mergeCell ref="A62:M62"/>
    <mergeCell ref="A63:M63"/>
    <mergeCell ref="A45:A46"/>
    <mergeCell ref="B45:B46"/>
    <mergeCell ref="C45:C46"/>
    <mergeCell ref="D45:D46"/>
    <mergeCell ref="E45:G45"/>
    <mergeCell ref="H45:J45"/>
    <mergeCell ref="G93:H93"/>
    <mergeCell ref="A89:D89"/>
    <mergeCell ref="A75:M75"/>
    <mergeCell ref="A86:M86"/>
    <mergeCell ref="A70:M70"/>
    <mergeCell ref="G94:H94"/>
    <mergeCell ref="J94:M94"/>
    <mergeCell ref="J92:M92"/>
    <mergeCell ref="J93:M93"/>
    <mergeCell ref="G92:H92"/>
    <mergeCell ref="A76:M76"/>
    <mergeCell ref="A85:M85"/>
    <mergeCell ref="J95:M95"/>
    <mergeCell ref="G95:H95"/>
    <mergeCell ref="A94:E95"/>
    <mergeCell ref="A71:M71"/>
    <mergeCell ref="A91:E92"/>
    <mergeCell ref="A72:M72"/>
    <mergeCell ref="A73:M73"/>
    <mergeCell ref="A74:M74"/>
    <mergeCell ref="A83:M83"/>
    <mergeCell ref="A84:M84"/>
    <mergeCell ref="B39:D39"/>
    <mergeCell ref="B40:D40"/>
    <mergeCell ref="B30:D30"/>
    <mergeCell ref="B31:D31"/>
    <mergeCell ref="B32:D32"/>
    <mergeCell ref="A33:M33"/>
    <mergeCell ref="A35:M35"/>
    <mergeCell ref="B37:D38"/>
    <mergeCell ref="K37:M37"/>
    <mergeCell ref="A37:A38"/>
    <mergeCell ref="A7:A8"/>
    <mergeCell ref="A9:A10"/>
    <mergeCell ref="E37:G37"/>
    <mergeCell ref="H37:J37"/>
    <mergeCell ref="B23:M23"/>
    <mergeCell ref="B24:M24"/>
    <mergeCell ref="A28:A29"/>
    <mergeCell ref="E28:G28"/>
    <mergeCell ref="H28:J28"/>
    <mergeCell ref="K28:M28"/>
    <mergeCell ref="A34:M34"/>
    <mergeCell ref="J1:M4"/>
    <mergeCell ref="A11:A12"/>
    <mergeCell ref="R28:T28"/>
    <mergeCell ref="A6:M6"/>
    <mergeCell ref="E7:M7"/>
    <mergeCell ref="E8:M8"/>
    <mergeCell ref="E9:M9"/>
    <mergeCell ref="E10:M10"/>
    <mergeCell ref="A5:M5"/>
    <mergeCell ref="U28:W28"/>
    <mergeCell ref="X28:Z28"/>
    <mergeCell ref="E11:M11"/>
    <mergeCell ref="E12:M12"/>
    <mergeCell ref="B15:M15"/>
    <mergeCell ref="B16:M16"/>
    <mergeCell ref="A13:M13"/>
    <mergeCell ref="B22:M22"/>
    <mergeCell ref="B28:D29"/>
  </mergeCells>
  <printOptions/>
  <pageMargins left="0.35433070866141736" right="0.15748031496062992" top="0.15748031496062992" bottom="0.11811023622047245" header="0.31496062992125984" footer="0.31496062992125984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74"/>
  <sheetViews>
    <sheetView view="pageBreakPreview" zoomScale="60" zoomScalePageLayoutView="0" workbookViewId="0" topLeftCell="A1">
      <selection activeCell="B22" sqref="B20:M22"/>
    </sheetView>
  </sheetViews>
  <sheetFormatPr defaultColWidth="9.140625" defaultRowHeight="15"/>
  <cols>
    <col min="1" max="1" width="5.8515625" style="4" customWidth="1"/>
    <col min="2" max="2" width="27.7109375" style="11" customWidth="1"/>
    <col min="3" max="3" width="9.00390625" style="4" customWidth="1"/>
    <col min="4" max="4" width="12.57421875" style="11" customWidth="1"/>
    <col min="5" max="5" width="13.00390625" style="4" customWidth="1"/>
    <col min="6" max="6" width="12.140625" style="4" customWidth="1"/>
    <col min="7" max="8" width="13.00390625" style="4" customWidth="1"/>
    <col min="9" max="9" width="12.28125" style="4" customWidth="1"/>
    <col min="10" max="12" width="13.00390625" style="4" customWidth="1"/>
    <col min="13" max="13" width="11.7109375" style="4" customWidth="1"/>
    <col min="14" max="16384" width="9.140625" style="4" customWidth="1"/>
  </cols>
  <sheetData>
    <row r="1" spans="1:13" ht="15.75" customHeight="1">
      <c r="A1" s="45"/>
      <c r="B1" s="46"/>
      <c r="C1" s="45"/>
      <c r="D1" s="46"/>
      <c r="E1" s="45"/>
      <c r="F1" s="45"/>
      <c r="G1" s="45"/>
      <c r="H1" s="45"/>
      <c r="I1" s="45"/>
      <c r="J1" s="141" t="s">
        <v>42</v>
      </c>
      <c r="K1" s="141"/>
      <c r="L1" s="141"/>
      <c r="M1" s="141"/>
    </row>
    <row r="2" spans="1:13" ht="15.75">
      <c r="A2" s="45"/>
      <c r="B2" s="46"/>
      <c r="C2" s="45"/>
      <c r="D2" s="46"/>
      <c r="E2" s="45"/>
      <c r="F2" s="45"/>
      <c r="G2" s="45"/>
      <c r="H2" s="45"/>
      <c r="I2" s="45"/>
      <c r="J2" s="141"/>
      <c r="K2" s="141"/>
      <c r="L2" s="141"/>
      <c r="M2" s="141"/>
    </row>
    <row r="3" spans="1:13" ht="15.75">
      <c r="A3" s="45"/>
      <c r="B3" s="46"/>
      <c r="C3" s="45"/>
      <c r="D3" s="46"/>
      <c r="E3" s="45"/>
      <c r="F3" s="45"/>
      <c r="G3" s="45"/>
      <c r="H3" s="45"/>
      <c r="I3" s="45"/>
      <c r="J3" s="141"/>
      <c r="K3" s="141"/>
      <c r="L3" s="141"/>
      <c r="M3" s="141"/>
    </row>
    <row r="4" spans="1:13" ht="4.5" customHeight="1">
      <c r="A4" s="45"/>
      <c r="B4" s="46"/>
      <c r="C4" s="45"/>
      <c r="D4" s="46"/>
      <c r="E4" s="45"/>
      <c r="F4" s="45"/>
      <c r="G4" s="45"/>
      <c r="H4" s="45"/>
      <c r="I4" s="45"/>
      <c r="J4" s="141"/>
      <c r="K4" s="141"/>
      <c r="L4" s="141"/>
      <c r="M4" s="141"/>
    </row>
    <row r="5" spans="1:13" ht="15.75">
      <c r="A5" s="143" t="s">
        <v>17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3" ht="24.75" customHeight="1">
      <c r="A6" s="143" t="s">
        <v>489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3" ht="15.75">
      <c r="A7" s="142" t="s">
        <v>0</v>
      </c>
      <c r="B7" s="24">
        <v>1100000</v>
      </c>
      <c r="C7" s="94"/>
      <c r="D7" s="46"/>
      <c r="E7" s="132" t="s">
        <v>44</v>
      </c>
      <c r="F7" s="132"/>
      <c r="G7" s="132"/>
      <c r="H7" s="132"/>
      <c r="I7" s="132"/>
      <c r="J7" s="132"/>
      <c r="K7" s="132"/>
      <c r="L7" s="132"/>
      <c r="M7" s="132"/>
    </row>
    <row r="8" spans="1:13" ht="15" customHeight="1">
      <c r="A8" s="142"/>
      <c r="B8" s="25" t="s">
        <v>26</v>
      </c>
      <c r="C8" s="8"/>
      <c r="D8" s="46"/>
      <c r="E8" s="133" t="s">
        <v>15</v>
      </c>
      <c r="F8" s="133"/>
      <c r="G8" s="133"/>
      <c r="H8" s="133"/>
      <c r="I8" s="133"/>
      <c r="J8" s="133"/>
      <c r="K8" s="133"/>
      <c r="L8" s="133"/>
      <c r="M8" s="133"/>
    </row>
    <row r="9" spans="1:13" ht="15.75">
      <c r="A9" s="142" t="s">
        <v>1</v>
      </c>
      <c r="B9" s="24">
        <v>1110000</v>
      </c>
      <c r="C9" s="94"/>
      <c r="D9" s="46"/>
      <c r="E9" s="132" t="s">
        <v>44</v>
      </c>
      <c r="F9" s="132"/>
      <c r="G9" s="132"/>
      <c r="H9" s="132"/>
      <c r="I9" s="132"/>
      <c r="J9" s="132"/>
      <c r="K9" s="132"/>
      <c r="L9" s="132"/>
      <c r="M9" s="132"/>
    </row>
    <row r="10" spans="1:13" ht="15" customHeight="1">
      <c r="A10" s="142"/>
      <c r="B10" s="25" t="s">
        <v>26</v>
      </c>
      <c r="C10" s="8"/>
      <c r="D10" s="46"/>
      <c r="E10" s="144" t="s">
        <v>14</v>
      </c>
      <c r="F10" s="144"/>
      <c r="G10" s="144"/>
      <c r="H10" s="144"/>
      <c r="I10" s="144"/>
      <c r="J10" s="144"/>
      <c r="K10" s="144"/>
      <c r="L10" s="144"/>
      <c r="M10" s="144"/>
    </row>
    <row r="11" spans="1:13" ht="15.75">
      <c r="A11" s="142" t="s">
        <v>2</v>
      </c>
      <c r="B11" s="26">
        <v>1110180</v>
      </c>
      <c r="C11" s="81" t="s">
        <v>288</v>
      </c>
      <c r="D11" s="46"/>
      <c r="E11" s="132" t="s">
        <v>271</v>
      </c>
      <c r="F11" s="132"/>
      <c r="G11" s="132"/>
      <c r="H11" s="132"/>
      <c r="I11" s="132"/>
      <c r="J11" s="132"/>
      <c r="K11" s="132"/>
      <c r="L11" s="132"/>
      <c r="M11" s="132"/>
    </row>
    <row r="12" spans="1:13" ht="15" customHeight="1">
      <c r="A12" s="142"/>
      <c r="B12" s="25" t="s">
        <v>26</v>
      </c>
      <c r="C12" s="2" t="s">
        <v>3</v>
      </c>
      <c r="D12" s="46"/>
      <c r="E12" s="133" t="s">
        <v>16</v>
      </c>
      <c r="F12" s="133"/>
      <c r="G12" s="133"/>
      <c r="H12" s="133"/>
      <c r="I12" s="133"/>
      <c r="J12" s="133"/>
      <c r="K12" s="133"/>
      <c r="L12" s="133"/>
      <c r="M12" s="133"/>
    </row>
    <row r="13" spans="1:13" ht="19.5" customHeight="1">
      <c r="A13" s="138" t="s">
        <v>30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</row>
    <row r="14" spans="1:13" ht="5.25" customHeight="1">
      <c r="A14" s="1"/>
      <c r="B14" s="46"/>
      <c r="C14" s="45"/>
      <c r="D14" s="46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15" customFormat="1" ht="22.5" customHeight="1">
      <c r="A15" s="90" t="s">
        <v>25</v>
      </c>
      <c r="B15" s="134" t="s">
        <v>27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ht="33" customHeight="1">
      <c r="A16" s="96">
        <v>1</v>
      </c>
      <c r="B16" s="135" t="s">
        <v>310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7"/>
    </row>
    <row r="17" spans="1:13" ht="8.25" customHeight="1">
      <c r="A17" s="1"/>
      <c r="B17" s="46"/>
      <c r="C17" s="45"/>
      <c r="D17" s="46"/>
      <c r="E17" s="45"/>
      <c r="F17" s="45"/>
      <c r="G17" s="45"/>
      <c r="H17" s="45"/>
      <c r="I17" s="45"/>
      <c r="J17" s="45"/>
      <c r="K17" s="45"/>
      <c r="L17" s="45"/>
      <c r="M17" s="45"/>
    </row>
    <row r="18" spans="1:13" ht="58.5" customHeight="1">
      <c r="A18" s="151" t="s">
        <v>312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</row>
    <row r="19" spans="1:13" ht="3.75" customHeight="1">
      <c r="A19" s="94"/>
      <c r="B19" s="46"/>
      <c r="C19" s="45"/>
      <c r="D19" s="46"/>
      <c r="E19" s="45"/>
      <c r="F19" s="45"/>
      <c r="G19" s="45"/>
      <c r="H19" s="45"/>
      <c r="I19" s="45"/>
      <c r="J19" s="45"/>
      <c r="K19" s="45"/>
      <c r="L19" s="45"/>
      <c r="M19" s="45"/>
    </row>
    <row r="20" spans="1:13" ht="15.75">
      <c r="A20" s="5" t="s">
        <v>31</v>
      </c>
      <c r="B20" s="46"/>
      <c r="C20" s="45"/>
      <c r="D20" s="46"/>
      <c r="E20" s="45"/>
      <c r="F20" s="45"/>
      <c r="G20" s="45"/>
      <c r="H20" s="45"/>
      <c r="I20" s="45"/>
      <c r="J20" s="45"/>
      <c r="K20" s="45"/>
      <c r="L20" s="45"/>
      <c r="M20" s="45"/>
    </row>
    <row r="21" spans="1:13" ht="6" customHeight="1">
      <c r="A21" s="1"/>
      <c r="B21" s="46"/>
      <c r="C21" s="45"/>
      <c r="D21" s="46"/>
      <c r="E21" s="45"/>
      <c r="F21" s="45"/>
      <c r="G21" s="45"/>
      <c r="H21" s="45"/>
      <c r="I21" s="45"/>
      <c r="J21" s="45"/>
      <c r="K21" s="45"/>
      <c r="L21" s="45"/>
      <c r="M21" s="45"/>
    </row>
    <row r="22" spans="1:13" s="15" customFormat="1" ht="24" customHeight="1">
      <c r="A22" s="90" t="s">
        <v>25</v>
      </c>
      <c r="B22" s="134" t="s">
        <v>5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ht="41.25" customHeight="1">
      <c r="A23" s="96">
        <v>1</v>
      </c>
      <c r="B23" s="135" t="s">
        <v>311</v>
      </c>
      <c r="C23" s="136"/>
      <c r="D23" s="136"/>
      <c r="E23" s="136"/>
      <c r="F23" s="136"/>
      <c r="G23" s="136"/>
      <c r="H23" s="136" t="s">
        <v>274</v>
      </c>
      <c r="I23" s="136"/>
      <c r="J23" s="136"/>
      <c r="K23" s="136"/>
      <c r="L23" s="136"/>
      <c r="M23" s="137"/>
    </row>
    <row r="24" spans="1:13" ht="15.75" hidden="1">
      <c r="A24" s="96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1:13" ht="9" customHeight="1">
      <c r="A25" s="1"/>
      <c r="B25" s="46"/>
      <c r="C25" s="45"/>
      <c r="D25" s="46"/>
      <c r="E25" s="45"/>
      <c r="F25" s="45"/>
      <c r="G25" s="45"/>
      <c r="H25" s="45"/>
      <c r="I25" s="45"/>
      <c r="J25" s="45"/>
      <c r="K25" s="45"/>
      <c r="L25" s="45"/>
      <c r="M25" s="45"/>
    </row>
    <row r="26" spans="1:13" ht="15.75">
      <c r="A26" s="5" t="s">
        <v>32</v>
      </c>
      <c r="B26" s="46"/>
      <c r="C26" s="45"/>
      <c r="D26" s="46"/>
      <c r="E26" s="45"/>
      <c r="F26" s="45"/>
      <c r="G26" s="45"/>
      <c r="H26" s="45"/>
      <c r="I26" s="45"/>
      <c r="J26" s="45"/>
      <c r="K26" s="45"/>
      <c r="L26" s="45"/>
      <c r="M26" s="45"/>
    </row>
    <row r="27" spans="1:13" ht="12.75" customHeight="1">
      <c r="A27" s="45"/>
      <c r="B27" s="27"/>
      <c r="C27" s="45"/>
      <c r="D27" s="46"/>
      <c r="E27" s="45"/>
      <c r="F27" s="45"/>
      <c r="G27" s="45"/>
      <c r="H27" s="45"/>
      <c r="I27" s="45"/>
      <c r="J27" s="45"/>
      <c r="K27" s="45"/>
      <c r="L27" s="49" t="s">
        <v>28</v>
      </c>
      <c r="M27" s="45"/>
    </row>
    <row r="28" spans="1:26" s="11" customFormat="1" ht="18.75" customHeight="1">
      <c r="A28" s="139" t="s">
        <v>25</v>
      </c>
      <c r="B28" s="139" t="s">
        <v>33</v>
      </c>
      <c r="C28" s="139"/>
      <c r="D28" s="139"/>
      <c r="E28" s="139" t="s">
        <v>18</v>
      </c>
      <c r="F28" s="139"/>
      <c r="G28" s="139"/>
      <c r="H28" s="139" t="s">
        <v>34</v>
      </c>
      <c r="I28" s="139"/>
      <c r="J28" s="139"/>
      <c r="K28" s="139" t="s">
        <v>19</v>
      </c>
      <c r="L28" s="139"/>
      <c r="M28" s="139"/>
      <c r="R28" s="131"/>
      <c r="S28" s="131"/>
      <c r="T28" s="131"/>
      <c r="U28" s="131"/>
      <c r="V28" s="131"/>
      <c r="W28" s="131"/>
      <c r="X28" s="131"/>
      <c r="Y28" s="131"/>
      <c r="Z28" s="131"/>
    </row>
    <row r="29" spans="1:26" s="11" customFormat="1" ht="25.5">
      <c r="A29" s="139"/>
      <c r="B29" s="139"/>
      <c r="C29" s="139"/>
      <c r="D29" s="139"/>
      <c r="E29" s="95" t="s">
        <v>20</v>
      </c>
      <c r="F29" s="95" t="s">
        <v>21</v>
      </c>
      <c r="G29" s="95" t="s">
        <v>22</v>
      </c>
      <c r="H29" s="95" t="s">
        <v>20</v>
      </c>
      <c r="I29" s="95" t="s">
        <v>21</v>
      </c>
      <c r="J29" s="95" t="s">
        <v>22</v>
      </c>
      <c r="K29" s="95" t="s">
        <v>20</v>
      </c>
      <c r="L29" s="95" t="s">
        <v>21</v>
      </c>
      <c r="M29" s="95" t="s">
        <v>22</v>
      </c>
      <c r="R29" s="89"/>
      <c r="S29" s="89"/>
      <c r="T29" s="89"/>
      <c r="U29" s="89"/>
      <c r="V29" s="89"/>
      <c r="W29" s="89"/>
      <c r="X29" s="89"/>
      <c r="Y29" s="89"/>
      <c r="Z29" s="89"/>
    </row>
    <row r="30" spans="1:26" ht="15.75">
      <c r="A30" s="96">
        <v>1</v>
      </c>
      <c r="B30" s="145">
        <v>2</v>
      </c>
      <c r="C30" s="145"/>
      <c r="D30" s="145"/>
      <c r="E30" s="96">
        <v>3</v>
      </c>
      <c r="F30" s="96">
        <v>4</v>
      </c>
      <c r="G30" s="96">
        <v>5</v>
      </c>
      <c r="H30" s="96">
        <v>6</v>
      </c>
      <c r="I30" s="96">
        <v>7</v>
      </c>
      <c r="J30" s="96">
        <v>8</v>
      </c>
      <c r="K30" s="96">
        <v>9</v>
      </c>
      <c r="L30" s="96">
        <v>10</v>
      </c>
      <c r="M30" s="96">
        <v>11</v>
      </c>
      <c r="R30" s="6"/>
      <c r="S30" s="6"/>
      <c r="T30" s="6"/>
      <c r="U30" s="6"/>
      <c r="V30" s="6"/>
      <c r="W30" s="6"/>
      <c r="X30" s="6"/>
      <c r="Y30" s="6"/>
      <c r="Z30" s="6"/>
    </row>
    <row r="31" spans="1:26" ht="48.75" customHeight="1">
      <c r="A31" s="96"/>
      <c r="B31" s="149" t="s">
        <v>311</v>
      </c>
      <c r="C31" s="149"/>
      <c r="D31" s="149"/>
      <c r="E31" s="96">
        <v>12000</v>
      </c>
      <c r="F31" s="96">
        <v>0</v>
      </c>
      <c r="G31" s="96">
        <f>E31</f>
        <v>12000</v>
      </c>
      <c r="H31" s="96">
        <v>5180</v>
      </c>
      <c r="I31" s="96">
        <v>0</v>
      </c>
      <c r="J31" s="96">
        <f>H31</f>
        <v>5180</v>
      </c>
      <c r="K31" s="96">
        <v>0</v>
      </c>
      <c r="L31" s="96">
        <v>0</v>
      </c>
      <c r="M31" s="96">
        <f>K31+L31</f>
        <v>0</v>
      </c>
      <c r="R31" s="6"/>
      <c r="S31" s="6"/>
      <c r="T31" s="6"/>
      <c r="U31" s="6"/>
      <c r="V31" s="6"/>
      <c r="W31" s="6"/>
      <c r="X31" s="6"/>
      <c r="Y31" s="6"/>
      <c r="Z31" s="6"/>
    </row>
    <row r="32" spans="1:26" ht="15.75">
      <c r="A32" s="96"/>
      <c r="B32" s="145" t="s">
        <v>6</v>
      </c>
      <c r="C32" s="145"/>
      <c r="D32" s="145"/>
      <c r="E32" s="96">
        <f>E31</f>
        <v>12000</v>
      </c>
      <c r="F32" s="96">
        <f aca="true" t="shared" si="0" ref="F32:M32">F31</f>
        <v>0</v>
      </c>
      <c r="G32" s="96">
        <f t="shared" si="0"/>
        <v>12000</v>
      </c>
      <c r="H32" s="96">
        <f t="shared" si="0"/>
        <v>5180</v>
      </c>
      <c r="I32" s="96">
        <f t="shared" si="0"/>
        <v>0</v>
      </c>
      <c r="J32" s="96">
        <f t="shared" si="0"/>
        <v>5180</v>
      </c>
      <c r="K32" s="96">
        <f t="shared" si="0"/>
        <v>0</v>
      </c>
      <c r="L32" s="96">
        <f t="shared" si="0"/>
        <v>0</v>
      </c>
      <c r="M32" s="96">
        <f t="shared" si="0"/>
        <v>0</v>
      </c>
      <c r="R32" s="6"/>
      <c r="S32" s="6"/>
      <c r="T32" s="6"/>
      <c r="U32" s="6"/>
      <c r="V32" s="6"/>
      <c r="W32" s="6"/>
      <c r="X32" s="6"/>
      <c r="Y32" s="6"/>
      <c r="Z32" s="6"/>
    </row>
    <row r="33" spans="1:13" ht="16.5" customHeight="1">
      <c r="A33" s="172" t="s">
        <v>35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</row>
    <row r="34" spans="1:13" ht="8.25" customHeight="1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</row>
    <row r="35" spans="1:13" ht="17.25" customHeight="1">
      <c r="A35" s="151" t="s">
        <v>36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</row>
    <row r="36" spans="1:13" s="11" customFormat="1" ht="12.7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27" t="s">
        <v>28</v>
      </c>
      <c r="L36" s="46"/>
      <c r="M36" s="46"/>
    </row>
    <row r="37" spans="1:13" s="11" customFormat="1" ht="16.5" customHeight="1">
      <c r="A37" s="139" t="s">
        <v>4</v>
      </c>
      <c r="B37" s="139" t="s">
        <v>37</v>
      </c>
      <c r="C37" s="139"/>
      <c r="D37" s="139"/>
      <c r="E37" s="139" t="s">
        <v>18</v>
      </c>
      <c r="F37" s="139"/>
      <c r="G37" s="139"/>
      <c r="H37" s="139" t="s">
        <v>34</v>
      </c>
      <c r="I37" s="139"/>
      <c r="J37" s="139"/>
      <c r="K37" s="139" t="s">
        <v>19</v>
      </c>
      <c r="L37" s="139"/>
      <c r="M37" s="139"/>
    </row>
    <row r="38" spans="1:13" s="11" customFormat="1" ht="27" customHeight="1">
      <c r="A38" s="139"/>
      <c r="B38" s="139"/>
      <c r="C38" s="139"/>
      <c r="D38" s="139"/>
      <c r="E38" s="95" t="s">
        <v>20</v>
      </c>
      <c r="F38" s="95" t="s">
        <v>21</v>
      </c>
      <c r="G38" s="95" t="s">
        <v>22</v>
      </c>
      <c r="H38" s="95" t="s">
        <v>20</v>
      </c>
      <c r="I38" s="95" t="s">
        <v>21</v>
      </c>
      <c r="J38" s="95" t="s">
        <v>22</v>
      </c>
      <c r="K38" s="95" t="s">
        <v>20</v>
      </c>
      <c r="L38" s="95" t="s">
        <v>21</v>
      </c>
      <c r="M38" s="95" t="s">
        <v>22</v>
      </c>
    </row>
    <row r="39" spans="1:13" s="11" customFormat="1" ht="19.5" customHeight="1">
      <c r="A39" s="95">
        <v>1</v>
      </c>
      <c r="B39" s="139">
        <v>2</v>
      </c>
      <c r="C39" s="139"/>
      <c r="D39" s="139"/>
      <c r="E39" s="95">
        <v>3</v>
      </c>
      <c r="F39" s="95">
        <v>4</v>
      </c>
      <c r="G39" s="95">
        <v>5</v>
      </c>
      <c r="H39" s="95">
        <v>6</v>
      </c>
      <c r="I39" s="95">
        <v>7</v>
      </c>
      <c r="J39" s="95">
        <v>8</v>
      </c>
      <c r="K39" s="95">
        <v>9</v>
      </c>
      <c r="L39" s="95">
        <v>10</v>
      </c>
      <c r="M39" s="95">
        <v>11</v>
      </c>
    </row>
    <row r="40" spans="1:13" s="48" customFormat="1" ht="54" customHeight="1">
      <c r="A40" s="47"/>
      <c r="B40" s="146" t="s">
        <v>313</v>
      </c>
      <c r="C40" s="147"/>
      <c r="D40" s="148"/>
      <c r="E40" s="47">
        <f>E31</f>
        <v>12000</v>
      </c>
      <c r="F40" s="47">
        <v>0</v>
      </c>
      <c r="G40" s="47">
        <f>E40+F40</f>
        <v>12000</v>
      </c>
      <c r="H40" s="47">
        <v>5180</v>
      </c>
      <c r="I40" s="47">
        <v>0</v>
      </c>
      <c r="J40" s="47">
        <f>H40+I40</f>
        <v>5180</v>
      </c>
      <c r="K40" s="47">
        <f>H40-E40</f>
        <v>-6820</v>
      </c>
      <c r="L40" s="47">
        <v>0</v>
      </c>
      <c r="M40" s="47">
        <f>K40+L40</f>
        <v>-6820</v>
      </c>
    </row>
    <row r="41" spans="1:26" ht="15.75">
      <c r="A41" s="96"/>
      <c r="B41" s="145" t="s">
        <v>6</v>
      </c>
      <c r="C41" s="145"/>
      <c r="D41" s="145"/>
      <c r="E41" s="96">
        <f>E40</f>
        <v>12000</v>
      </c>
      <c r="F41" s="96">
        <f aca="true" t="shared" si="1" ref="F41:M41">F40</f>
        <v>0</v>
      </c>
      <c r="G41" s="96">
        <f t="shared" si="1"/>
        <v>12000</v>
      </c>
      <c r="H41" s="96">
        <f t="shared" si="1"/>
        <v>5180</v>
      </c>
      <c r="I41" s="96">
        <f t="shared" si="1"/>
        <v>0</v>
      </c>
      <c r="J41" s="96">
        <f t="shared" si="1"/>
        <v>5180</v>
      </c>
      <c r="K41" s="96">
        <f t="shared" si="1"/>
        <v>-6820</v>
      </c>
      <c r="L41" s="96">
        <f t="shared" si="1"/>
        <v>0</v>
      </c>
      <c r="M41" s="96">
        <f t="shared" si="1"/>
        <v>-6820</v>
      </c>
      <c r="R41" s="6"/>
      <c r="S41" s="6"/>
      <c r="T41" s="6"/>
      <c r="U41" s="6"/>
      <c r="V41" s="6"/>
      <c r="W41" s="6"/>
      <c r="X41" s="6"/>
      <c r="Y41" s="6"/>
      <c r="Z41" s="6"/>
    </row>
    <row r="42" spans="1:13" ht="15.75">
      <c r="A42" s="1"/>
      <c r="B42" s="46"/>
      <c r="C42" s="45"/>
      <c r="D42" s="46"/>
      <c r="E42" s="45"/>
      <c r="F42" s="45"/>
      <c r="G42" s="45"/>
      <c r="H42" s="45"/>
      <c r="I42" s="45"/>
      <c r="J42" s="45"/>
      <c r="K42" s="45"/>
      <c r="L42" s="45"/>
      <c r="M42" s="45"/>
    </row>
    <row r="43" spans="1:13" ht="15.75">
      <c r="A43" s="5" t="s">
        <v>38</v>
      </c>
      <c r="B43" s="46"/>
      <c r="C43" s="45"/>
      <c r="D43" s="46"/>
      <c r="E43" s="45"/>
      <c r="F43" s="45"/>
      <c r="G43" s="45"/>
      <c r="H43" s="45"/>
      <c r="I43" s="45"/>
      <c r="J43" s="45"/>
      <c r="K43" s="45"/>
      <c r="L43" s="45"/>
      <c r="M43" s="45"/>
    </row>
    <row r="44" spans="1:13" ht="15.75">
      <c r="A44" s="1"/>
      <c r="B44" s="46"/>
      <c r="C44" s="45"/>
      <c r="D44" s="46"/>
      <c r="E44" s="45"/>
      <c r="F44" s="45"/>
      <c r="G44" s="45"/>
      <c r="H44" s="45"/>
      <c r="I44" s="45"/>
      <c r="J44" s="45"/>
      <c r="K44" s="45"/>
      <c r="L44" s="45"/>
      <c r="M44" s="45"/>
    </row>
    <row r="45" spans="1:13" ht="15.75" customHeight="1">
      <c r="A45" s="139" t="s">
        <v>4</v>
      </c>
      <c r="B45" s="139" t="s">
        <v>23</v>
      </c>
      <c r="C45" s="139" t="s">
        <v>7</v>
      </c>
      <c r="D45" s="139" t="s">
        <v>8</v>
      </c>
      <c r="E45" s="139" t="s">
        <v>52</v>
      </c>
      <c r="F45" s="139"/>
      <c r="G45" s="139"/>
      <c r="H45" s="139" t="s">
        <v>53</v>
      </c>
      <c r="I45" s="139"/>
      <c r="J45" s="139"/>
      <c r="K45" s="139" t="s">
        <v>19</v>
      </c>
      <c r="L45" s="139"/>
      <c r="M45" s="139"/>
    </row>
    <row r="46" spans="1:13" ht="25.5">
      <c r="A46" s="139"/>
      <c r="B46" s="139"/>
      <c r="C46" s="139"/>
      <c r="D46" s="139"/>
      <c r="E46" s="95" t="s">
        <v>20</v>
      </c>
      <c r="F46" s="95" t="s">
        <v>21</v>
      </c>
      <c r="G46" s="95" t="s">
        <v>22</v>
      </c>
      <c r="H46" s="95" t="s">
        <v>20</v>
      </c>
      <c r="I46" s="95" t="s">
        <v>21</v>
      </c>
      <c r="J46" s="95" t="s">
        <v>22</v>
      </c>
      <c r="K46" s="34" t="s">
        <v>20</v>
      </c>
      <c r="L46" s="34" t="s">
        <v>21</v>
      </c>
      <c r="M46" s="34" t="s">
        <v>22</v>
      </c>
    </row>
    <row r="47" spans="1:13" ht="15.75" customHeight="1">
      <c r="A47" s="95">
        <v>1</v>
      </c>
      <c r="B47" s="95">
        <v>2</v>
      </c>
      <c r="C47" s="95">
        <v>3</v>
      </c>
      <c r="D47" s="95">
        <v>4</v>
      </c>
      <c r="E47" s="95">
        <v>5</v>
      </c>
      <c r="F47" s="95">
        <v>6</v>
      </c>
      <c r="G47" s="95">
        <v>7</v>
      </c>
      <c r="H47" s="95">
        <v>8</v>
      </c>
      <c r="I47" s="95">
        <v>9</v>
      </c>
      <c r="J47" s="95">
        <v>10</v>
      </c>
      <c r="K47" s="95">
        <v>11</v>
      </c>
      <c r="L47" s="95">
        <v>12</v>
      </c>
      <c r="M47" s="95">
        <v>13</v>
      </c>
    </row>
    <row r="48" spans="1:13" ht="15.75">
      <c r="A48" s="95">
        <v>1</v>
      </c>
      <c r="B48" s="97" t="s">
        <v>9</v>
      </c>
      <c r="C48" s="22"/>
      <c r="D48" s="95"/>
      <c r="E48" s="95"/>
      <c r="F48" s="95"/>
      <c r="G48" s="95"/>
      <c r="H48" s="95"/>
      <c r="I48" s="95"/>
      <c r="J48" s="95"/>
      <c r="K48" s="95"/>
      <c r="L48" s="95"/>
      <c r="M48" s="95"/>
    </row>
    <row r="49" spans="1:13" ht="15.75">
      <c r="A49" s="95" t="s">
        <v>54</v>
      </c>
      <c r="B49" s="74" t="s">
        <v>314</v>
      </c>
      <c r="C49" s="60" t="s">
        <v>85</v>
      </c>
      <c r="D49" s="60" t="s">
        <v>143</v>
      </c>
      <c r="E49" s="95">
        <v>12000</v>
      </c>
      <c r="F49" s="95">
        <v>0</v>
      </c>
      <c r="G49" s="95">
        <f>E49+F49</f>
        <v>12000</v>
      </c>
      <c r="H49" s="95">
        <v>5180</v>
      </c>
      <c r="I49" s="95">
        <v>0</v>
      </c>
      <c r="J49" s="95">
        <f>H49+I49</f>
        <v>5180</v>
      </c>
      <c r="K49" s="95">
        <f>H49-E49</f>
        <v>-6820</v>
      </c>
      <c r="L49" s="95">
        <v>0</v>
      </c>
      <c r="M49" s="95">
        <f>K49+L49</f>
        <v>-6820</v>
      </c>
    </row>
    <row r="50" spans="1:13" ht="15.75">
      <c r="A50" s="139" t="s">
        <v>64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</row>
    <row r="51" spans="1:13" ht="15.75" hidden="1">
      <c r="A51" s="155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</row>
    <row r="52" spans="1:13" ht="15.75">
      <c r="A52" s="95">
        <v>2</v>
      </c>
      <c r="B52" s="97" t="s">
        <v>10</v>
      </c>
      <c r="C52" s="22"/>
      <c r="D52" s="95"/>
      <c r="E52" s="95"/>
      <c r="F52" s="95" t="s">
        <v>66</v>
      </c>
      <c r="G52" s="95"/>
      <c r="H52" s="36"/>
      <c r="I52" s="95" t="s">
        <v>66</v>
      </c>
      <c r="J52" s="95" t="s">
        <v>66</v>
      </c>
      <c r="K52" s="95"/>
      <c r="L52" s="36"/>
      <c r="M52" s="36"/>
    </row>
    <row r="53" spans="1:13" ht="51">
      <c r="A53" s="95" t="s">
        <v>67</v>
      </c>
      <c r="B53" s="74" t="s">
        <v>315</v>
      </c>
      <c r="C53" s="60" t="s">
        <v>316</v>
      </c>
      <c r="D53" s="60" t="s">
        <v>175</v>
      </c>
      <c r="E53" s="75">
        <v>4</v>
      </c>
      <c r="F53" s="95">
        <v>0</v>
      </c>
      <c r="G53" s="95">
        <f>E53+F53</f>
        <v>4</v>
      </c>
      <c r="H53" s="36">
        <v>2</v>
      </c>
      <c r="I53" s="95"/>
      <c r="J53" s="95">
        <f>H53+I53</f>
        <v>2</v>
      </c>
      <c r="K53" s="41">
        <f>H53-E53</f>
        <v>-2</v>
      </c>
      <c r="L53" s="95">
        <v>0</v>
      </c>
      <c r="M53" s="36">
        <f>K53+L53</f>
        <v>-2</v>
      </c>
    </row>
    <row r="54" spans="1:13" ht="15.75">
      <c r="A54" s="139" t="s">
        <v>64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</row>
    <row r="55" spans="1:13" ht="15.75" hidden="1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</row>
    <row r="56" spans="1:13" ht="15.75">
      <c r="A56" s="95">
        <v>3</v>
      </c>
      <c r="B56" s="97" t="s">
        <v>11</v>
      </c>
      <c r="C56" s="22"/>
      <c r="D56" s="95" t="s">
        <v>66</v>
      </c>
      <c r="E56" s="95" t="s">
        <v>66</v>
      </c>
      <c r="F56" s="95" t="s">
        <v>66</v>
      </c>
      <c r="G56" s="95"/>
      <c r="H56" s="36"/>
      <c r="I56" s="95" t="s">
        <v>66</v>
      </c>
      <c r="J56" s="95" t="s">
        <v>66</v>
      </c>
      <c r="K56" s="95"/>
      <c r="L56" s="36"/>
      <c r="M56" s="36"/>
    </row>
    <row r="57" spans="1:13" ht="25.5">
      <c r="A57" s="95" t="s">
        <v>149</v>
      </c>
      <c r="B57" s="74" t="s">
        <v>317</v>
      </c>
      <c r="C57" s="60" t="s">
        <v>318</v>
      </c>
      <c r="D57" s="60" t="s">
        <v>303</v>
      </c>
      <c r="E57" s="39">
        <f>E49/E53</f>
        <v>3000</v>
      </c>
      <c r="F57" s="95">
        <v>0</v>
      </c>
      <c r="G57" s="39">
        <f>E57+F57</f>
        <v>3000</v>
      </c>
      <c r="H57" s="40">
        <f>H49/H53</f>
        <v>2590</v>
      </c>
      <c r="I57" s="95"/>
      <c r="J57" s="39">
        <f>H57+I57</f>
        <v>2590</v>
      </c>
      <c r="K57" s="39">
        <f>J57-G57</f>
        <v>-410</v>
      </c>
      <c r="L57" s="95">
        <v>0</v>
      </c>
      <c r="M57" s="40">
        <f>K57+L57</f>
        <v>-410</v>
      </c>
    </row>
    <row r="58" spans="1:13" ht="22.5" customHeight="1">
      <c r="A58" s="139" t="s">
        <v>95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</row>
    <row r="59" spans="1:13" ht="29.25" customHeight="1" hidden="1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</row>
    <row r="60" spans="1:13" ht="15.75">
      <c r="A60" s="95">
        <v>4</v>
      </c>
      <c r="B60" s="97" t="s">
        <v>12</v>
      </c>
      <c r="C60" s="22"/>
      <c r="D60" s="95" t="s">
        <v>66</v>
      </c>
      <c r="E60" s="95" t="s">
        <v>66</v>
      </c>
      <c r="F60" s="95" t="s">
        <v>66</v>
      </c>
      <c r="G60" s="95"/>
      <c r="H60" s="36"/>
      <c r="I60" s="95" t="s">
        <v>66</v>
      </c>
      <c r="J60" s="95" t="s">
        <v>66</v>
      </c>
      <c r="K60" s="95"/>
      <c r="L60" s="36"/>
      <c r="M60" s="36"/>
    </row>
    <row r="61" spans="1:13" ht="77.25">
      <c r="A61" s="23" t="s">
        <v>102</v>
      </c>
      <c r="B61" s="77" t="s">
        <v>319</v>
      </c>
      <c r="C61" s="60" t="s">
        <v>108</v>
      </c>
      <c r="D61" s="60" t="s">
        <v>303</v>
      </c>
      <c r="E61" s="41">
        <v>100</v>
      </c>
      <c r="F61" s="95">
        <v>0</v>
      </c>
      <c r="G61" s="41">
        <f>E61+F61</f>
        <v>100</v>
      </c>
      <c r="H61" s="36">
        <v>50</v>
      </c>
      <c r="I61" s="95">
        <v>0</v>
      </c>
      <c r="J61" s="41">
        <f>H61+I61</f>
        <v>50</v>
      </c>
      <c r="K61" s="41">
        <f>J61-G61</f>
        <v>-50</v>
      </c>
      <c r="L61" s="95">
        <v>0</v>
      </c>
      <c r="M61" s="42">
        <f>K61+L61</f>
        <v>-50</v>
      </c>
    </row>
    <row r="62" spans="1:13" s="15" customFormat="1" ht="15" customHeight="1">
      <c r="A62" s="134" t="s">
        <v>95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</row>
    <row r="63" spans="1:13" s="15" customFormat="1" ht="3" customHeight="1" hidden="1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</row>
    <row r="64" spans="1:13" s="15" customFormat="1" ht="16.5" customHeight="1">
      <c r="A64" s="134" t="s">
        <v>24</v>
      </c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</row>
    <row r="65" spans="1:13" ht="44.25" customHeight="1" hidden="1">
      <c r="A65" s="155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</row>
    <row r="66" spans="1:13" ht="15.75">
      <c r="A66" s="1"/>
      <c r="B66" s="46"/>
      <c r="C66" s="45"/>
      <c r="D66" s="46"/>
      <c r="E66" s="45"/>
      <c r="F66" s="45"/>
      <c r="G66" s="45"/>
      <c r="H66" s="45"/>
      <c r="I66" s="45"/>
      <c r="J66" s="45"/>
      <c r="K66" s="45"/>
      <c r="L66" s="45"/>
      <c r="M66" s="45"/>
    </row>
    <row r="67" spans="1:13" ht="15.75">
      <c r="A67" s="5" t="s">
        <v>39</v>
      </c>
      <c r="B67" s="30"/>
      <c r="C67" s="5"/>
      <c r="D67" s="30"/>
      <c r="E67" s="45"/>
      <c r="F67" s="45"/>
      <c r="G67" s="45"/>
      <c r="H67" s="45"/>
      <c r="I67" s="45"/>
      <c r="J67" s="45"/>
      <c r="K67" s="45"/>
      <c r="L67" s="45"/>
      <c r="M67" s="45"/>
    </row>
    <row r="68" spans="1:13" ht="15.75">
      <c r="A68" s="138" t="s">
        <v>40</v>
      </c>
      <c r="B68" s="138"/>
      <c r="C68" s="138"/>
      <c r="D68" s="138"/>
      <c r="E68" s="45"/>
      <c r="F68" s="45"/>
      <c r="G68" s="45"/>
      <c r="H68" s="45"/>
      <c r="I68" s="45"/>
      <c r="J68" s="45"/>
      <c r="K68" s="45"/>
      <c r="L68" s="45"/>
      <c r="M68" s="45"/>
    </row>
    <row r="69" spans="1:13" ht="15.75">
      <c r="A69" s="7" t="s">
        <v>41</v>
      </c>
      <c r="B69" s="31"/>
      <c r="C69" s="7"/>
      <c r="D69" s="31"/>
      <c r="E69" s="45"/>
      <c r="F69" s="45"/>
      <c r="G69" s="45"/>
      <c r="H69" s="45"/>
      <c r="I69" s="45"/>
      <c r="J69" s="45"/>
      <c r="K69" s="45"/>
      <c r="L69" s="45"/>
      <c r="M69" s="45"/>
    </row>
    <row r="70" spans="1:13" ht="15.75">
      <c r="A70" s="151" t="s">
        <v>116</v>
      </c>
      <c r="B70" s="151"/>
      <c r="C70" s="151"/>
      <c r="D70" s="151"/>
      <c r="E70" s="151"/>
      <c r="F70" s="45"/>
      <c r="G70" s="45"/>
      <c r="H70" s="45"/>
      <c r="I70" s="45"/>
      <c r="J70" s="45"/>
      <c r="K70" s="45"/>
      <c r="L70" s="45"/>
      <c r="M70" s="45"/>
    </row>
    <row r="71" spans="1:13" ht="15.75">
      <c r="A71" s="151"/>
      <c r="B71" s="151"/>
      <c r="C71" s="151"/>
      <c r="D71" s="151"/>
      <c r="E71" s="151"/>
      <c r="F71" s="45"/>
      <c r="G71" s="156"/>
      <c r="H71" s="156"/>
      <c r="I71" s="45"/>
      <c r="J71" s="156" t="s">
        <v>118</v>
      </c>
      <c r="K71" s="156"/>
      <c r="L71" s="156"/>
      <c r="M71" s="156"/>
    </row>
    <row r="72" spans="1:13" ht="38.25" customHeight="1">
      <c r="A72" s="130"/>
      <c r="B72" s="193"/>
      <c r="C72" s="130"/>
      <c r="D72" s="193"/>
      <c r="E72" s="130"/>
      <c r="F72" s="45"/>
      <c r="G72" s="153" t="s">
        <v>13</v>
      </c>
      <c r="H72" s="153"/>
      <c r="I72" s="45"/>
      <c r="J72" s="152" t="s">
        <v>29</v>
      </c>
      <c r="K72" s="152"/>
      <c r="L72" s="152"/>
      <c r="M72" s="152"/>
    </row>
    <row r="73" spans="1:13" ht="15.75">
      <c r="A73" s="151" t="s">
        <v>490</v>
      </c>
      <c r="B73" s="151"/>
      <c r="C73" s="151"/>
      <c r="D73" s="151"/>
      <c r="E73" s="151"/>
      <c r="F73" s="45"/>
      <c r="G73" s="156"/>
      <c r="H73" s="156"/>
      <c r="I73" s="45"/>
      <c r="J73" s="156" t="s">
        <v>270</v>
      </c>
      <c r="K73" s="156"/>
      <c r="L73" s="156"/>
      <c r="M73" s="156"/>
    </row>
    <row r="74" spans="1:13" ht="15.75">
      <c r="A74" s="151"/>
      <c r="B74" s="151"/>
      <c r="C74" s="151"/>
      <c r="D74" s="151"/>
      <c r="E74" s="151"/>
      <c r="F74" s="45"/>
      <c r="G74" s="153" t="s">
        <v>13</v>
      </c>
      <c r="H74" s="153"/>
      <c r="I74" s="45"/>
      <c r="J74" s="152" t="s">
        <v>29</v>
      </c>
      <c r="K74" s="152"/>
      <c r="L74" s="152"/>
      <c r="M74" s="152"/>
    </row>
  </sheetData>
  <sheetProtection/>
  <mergeCells count="69">
    <mergeCell ref="J1:M4"/>
    <mergeCell ref="A5:M5"/>
    <mergeCell ref="A6:M6"/>
    <mergeCell ref="A7:A8"/>
    <mergeCell ref="E7:M7"/>
    <mergeCell ref="E8:M8"/>
    <mergeCell ref="A9:A10"/>
    <mergeCell ref="E9:M9"/>
    <mergeCell ref="E10:M10"/>
    <mergeCell ref="A11:A12"/>
    <mergeCell ref="E11:M11"/>
    <mergeCell ref="E12:M12"/>
    <mergeCell ref="A13:M13"/>
    <mergeCell ref="B15:M15"/>
    <mergeCell ref="B16:M16"/>
    <mergeCell ref="A18:M18"/>
    <mergeCell ref="B22:M22"/>
    <mergeCell ref="B23:M23"/>
    <mergeCell ref="B24:M24"/>
    <mergeCell ref="A28:A29"/>
    <mergeCell ref="B28:D29"/>
    <mergeCell ref="E28:G28"/>
    <mergeCell ref="H28:J28"/>
    <mergeCell ref="K28:M28"/>
    <mergeCell ref="R28:T28"/>
    <mergeCell ref="U28:W28"/>
    <mergeCell ref="X28:Z28"/>
    <mergeCell ref="B30:D30"/>
    <mergeCell ref="B31:D31"/>
    <mergeCell ref="B32:D32"/>
    <mergeCell ref="A33:M33"/>
    <mergeCell ref="A34:M34"/>
    <mergeCell ref="A35:M35"/>
    <mergeCell ref="A37:A38"/>
    <mergeCell ref="B37:D38"/>
    <mergeCell ref="E37:G37"/>
    <mergeCell ref="H37:J37"/>
    <mergeCell ref="K37:M37"/>
    <mergeCell ref="B39:D39"/>
    <mergeCell ref="B40:D40"/>
    <mergeCell ref="B41:D41"/>
    <mergeCell ref="A45:A46"/>
    <mergeCell ref="B45:B46"/>
    <mergeCell ref="C45:C46"/>
    <mergeCell ref="D45:D46"/>
    <mergeCell ref="E45:G45"/>
    <mergeCell ref="H45:J45"/>
    <mergeCell ref="K45:M45"/>
    <mergeCell ref="A50:M50"/>
    <mergeCell ref="A51:M51"/>
    <mergeCell ref="A54:M54"/>
    <mergeCell ref="G72:H72"/>
    <mergeCell ref="J72:M72"/>
    <mergeCell ref="A55:M55"/>
    <mergeCell ref="A58:M58"/>
    <mergeCell ref="A59:M59"/>
    <mergeCell ref="A62:M62"/>
    <mergeCell ref="A63:M63"/>
    <mergeCell ref="A64:M64"/>
    <mergeCell ref="A73:E74"/>
    <mergeCell ref="G73:H73"/>
    <mergeCell ref="J73:M73"/>
    <mergeCell ref="G74:H74"/>
    <mergeCell ref="J74:M74"/>
    <mergeCell ref="A65:M65"/>
    <mergeCell ref="A68:D68"/>
    <mergeCell ref="A70:E71"/>
    <mergeCell ref="G71:H71"/>
    <mergeCell ref="J71:M71"/>
  </mergeCells>
  <printOptions/>
  <pageMargins left="0.35433070866141736" right="0.15748031496062992" top="0.15748031496062992" bottom="0.11811023622047245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94"/>
  <sheetViews>
    <sheetView view="pageBreakPreview" zoomScaleSheetLayoutView="100" zoomScalePageLayoutView="0" workbookViewId="0" topLeftCell="A57">
      <selection activeCell="A84" sqref="A84:M84"/>
    </sheetView>
  </sheetViews>
  <sheetFormatPr defaultColWidth="9.140625" defaultRowHeight="15"/>
  <cols>
    <col min="1" max="1" width="5.8515625" style="4" customWidth="1"/>
    <col min="2" max="2" width="27.7109375" style="11" customWidth="1"/>
    <col min="3" max="3" width="9.00390625" style="4" customWidth="1"/>
    <col min="4" max="4" width="12.57421875" style="11" customWidth="1"/>
    <col min="5" max="5" width="13.00390625" style="4" customWidth="1"/>
    <col min="6" max="6" width="12.140625" style="4" customWidth="1"/>
    <col min="7" max="8" width="13.00390625" style="4" customWidth="1"/>
    <col min="9" max="9" width="12.28125" style="4" customWidth="1"/>
    <col min="10" max="12" width="13.00390625" style="4" customWidth="1"/>
    <col min="13" max="13" width="11.7109375" style="4" customWidth="1"/>
    <col min="14" max="16384" width="9.140625" style="4" customWidth="1"/>
  </cols>
  <sheetData>
    <row r="1" spans="1:13" ht="15.75" customHeight="1">
      <c r="A1" s="45"/>
      <c r="B1" s="46"/>
      <c r="C1" s="45"/>
      <c r="D1" s="46"/>
      <c r="E1" s="45"/>
      <c r="F1" s="45"/>
      <c r="G1" s="45"/>
      <c r="H1" s="45"/>
      <c r="I1" s="45"/>
      <c r="J1" s="141" t="s">
        <v>42</v>
      </c>
      <c r="K1" s="141"/>
      <c r="L1" s="141"/>
      <c r="M1" s="141"/>
    </row>
    <row r="2" spans="1:13" ht="15.75">
      <c r="A2" s="45"/>
      <c r="B2" s="46"/>
      <c r="C2" s="45"/>
      <c r="D2" s="46"/>
      <c r="E2" s="45"/>
      <c r="F2" s="45"/>
      <c r="G2" s="45"/>
      <c r="H2" s="45"/>
      <c r="I2" s="45"/>
      <c r="J2" s="141"/>
      <c r="K2" s="141"/>
      <c r="L2" s="141"/>
      <c r="M2" s="141"/>
    </row>
    <row r="3" spans="1:13" ht="15.75">
      <c r="A3" s="45"/>
      <c r="B3" s="46"/>
      <c r="C3" s="45"/>
      <c r="D3" s="46"/>
      <c r="E3" s="45"/>
      <c r="F3" s="45"/>
      <c r="G3" s="45"/>
      <c r="H3" s="45"/>
      <c r="I3" s="45"/>
      <c r="J3" s="141"/>
      <c r="K3" s="141"/>
      <c r="L3" s="141"/>
      <c r="M3" s="141"/>
    </row>
    <row r="4" spans="1:13" ht="4.5" customHeight="1">
      <c r="A4" s="45"/>
      <c r="B4" s="46"/>
      <c r="C4" s="45"/>
      <c r="D4" s="46"/>
      <c r="E4" s="45"/>
      <c r="F4" s="45"/>
      <c r="G4" s="45"/>
      <c r="H4" s="45"/>
      <c r="I4" s="45"/>
      <c r="J4" s="141"/>
      <c r="K4" s="141"/>
      <c r="L4" s="141"/>
      <c r="M4" s="141"/>
    </row>
    <row r="5" spans="1:13" ht="15.75">
      <c r="A5" s="143" t="s">
        <v>17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3" ht="15.75">
      <c r="A6" s="143" t="s">
        <v>489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3" ht="15.75">
      <c r="A7" s="142" t="s">
        <v>0</v>
      </c>
      <c r="B7" s="24">
        <v>1100000</v>
      </c>
      <c r="C7" s="94"/>
      <c r="D7" s="46"/>
      <c r="E7" s="132" t="s">
        <v>44</v>
      </c>
      <c r="F7" s="132"/>
      <c r="G7" s="132"/>
      <c r="H7" s="132"/>
      <c r="I7" s="132"/>
      <c r="J7" s="132"/>
      <c r="K7" s="132"/>
      <c r="L7" s="132"/>
      <c r="M7" s="132"/>
    </row>
    <row r="8" spans="1:13" ht="15" customHeight="1">
      <c r="A8" s="142"/>
      <c r="B8" s="25" t="s">
        <v>26</v>
      </c>
      <c r="C8" s="8"/>
      <c r="D8" s="46"/>
      <c r="E8" s="133" t="s">
        <v>15</v>
      </c>
      <c r="F8" s="133"/>
      <c r="G8" s="133"/>
      <c r="H8" s="133"/>
      <c r="I8" s="133"/>
      <c r="J8" s="133"/>
      <c r="K8" s="133"/>
      <c r="L8" s="133"/>
      <c r="M8" s="133"/>
    </row>
    <row r="9" spans="1:13" ht="15.75">
      <c r="A9" s="142" t="s">
        <v>1</v>
      </c>
      <c r="B9" s="24">
        <v>1110000</v>
      </c>
      <c r="C9" s="94"/>
      <c r="D9" s="46"/>
      <c r="E9" s="132" t="s">
        <v>44</v>
      </c>
      <c r="F9" s="132"/>
      <c r="G9" s="132"/>
      <c r="H9" s="132"/>
      <c r="I9" s="132"/>
      <c r="J9" s="132"/>
      <c r="K9" s="132"/>
      <c r="L9" s="132"/>
      <c r="M9" s="132"/>
    </row>
    <row r="10" spans="1:13" ht="15" customHeight="1">
      <c r="A10" s="142"/>
      <c r="B10" s="25" t="s">
        <v>26</v>
      </c>
      <c r="C10" s="8"/>
      <c r="D10" s="46"/>
      <c r="E10" s="144" t="s">
        <v>14</v>
      </c>
      <c r="F10" s="144"/>
      <c r="G10" s="144"/>
      <c r="H10" s="144"/>
      <c r="I10" s="144"/>
      <c r="J10" s="144"/>
      <c r="K10" s="144"/>
      <c r="L10" s="144"/>
      <c r="M10" s="144"/>
    </row>
    <row r="11" spans="1:13" ht="31.5" customHeight="1">
      <c r="A11" s="142" t="s">
        <v>2</v>
      </c>
      <c r="B11" s="26">
        <v>1115042</v>
      </c>
      <c r="C11" s="81" t="s">
        <v>219</v>
      </c>
      <c r="D11" s="46"/>
      <c r="E11" s="174" t="s">
        <v>320</v>
      </c>
      <c r="F11" s="174"/>
      <c r="G11" s="174"/>
      <c r="H11" s="174"/>
      <c r="I11" s="174"/>
      <c r="J11" s="174"/>
      <c r="K11" s="174"/>
      <c r="L11" s="174"/>
      <c r="M11" s="174"/>
    </row>
    <row r="12" spans="1:13" ht="15" customHeight="1">
      <c r="A12" s="142"/>
      <c r="B12" s="25" t="s">
        <v>26</v>
      </c>
      <c r="C12" s="2" t="s">
        <v>3</v>
      </c>
      <c r="D12" s="46"/>
      <c r="E12" s="133" t="s">
        <v>16</v>
      </c>
      <c r="F12" s="133"/>
      <c r="G12" s="133"/>
      <c r="H12" s="133"/>
      <c r="I12" s="133"/>
      <c r="J12" s="133"/>
      <c r="K12" s="133"/>
      <c r="L12" s="133"/>
      <c r="M12" s="133"/>
    </row>
    <row r="13" spans="1:13" ht="19.5" customHeight="1">
      <c r="A13" s="138" t="s">
        <v>30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</row>
    <row r="14" spans="1:13" ht="5.25" customHeight="1">
      <c r="A14" s="1"/>
      <c r="B14" s="46"/>
      <c r="C14" s="45"/>
      <c r="D14" s="46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15" customFormat="1" ht="22.5" customHeight="1">
      <c r="A15" s="90" t="s">
        <v>25</v>
      </c>
      <c r="B15" s="134" t="s">
        <v>27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ht="33" customHeight="1">
      <c r="A16" s="96">
        <v>1</v>
      </c>
      <c r="B16" s="135" t="s">
        <v>321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7"/>
    </row>
    <row r="17" spans="1:13" ht="8.25" customHeight="1">
      <c r="A17" s="1"/>
      <c r="B17" s="46"/>
      <c r="C17" s="45"/>
      <c r="D17" s="46"/>
      <c r="E17" s="45"/>
      <c r="F17" s="45"/>
      <c r="G17" s="45"/>
      <c r="H17" s="45"/>
      <c r="I17" s="45"/>
      <c r="J17" s="45"/>
      <c r="K17" s="45"/>
      <c r="L17" s="45"/>
      <c r="M17" s="45"/>
    </row>
    <row r="18" spans="1:13" ht="58.5" customHeight="1">
      <c r="A18" s="151" t="s">
        <v>322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</row>
    <row r="19" spans="1:13" ht="3.75" customHeight="1">
      <c r="A19" s="94"/>
      <c r="B19" s="46"/>
      <c r="C19" s="45"/>
      <c r="D19" s="46"/>
      <c r="E19" s="45"/>
      <c r="F19" s="45"/>
      <c r="G19" s="45"/>
      <c r="H19" s="45"/>
      <c r="I19" s="45"/>
      <c r="J19" s="45"/>
      <c r="K19" s="45"/>
      <c r="L19" s="45"/>
      <c r="M19" s="45"/>
    </row>
    <row r="20" spans="1:13" ht="15.75">
      <c r="A20" s="5" t="s">
        <v>31</v>
      </c>
      <c r="B20" s="46"/>
      <c r="C20" s="45"/>
      <c r="D20" s="46"/>
      <c r="E20" s="45"/>
      <c r="F20" s="45"/>
      <c r="G20" s="45"/>
      <c r="H20" s="45"/>
      <c r="I20" s="45"/>
      <c r="J20" s="45"/>
      <c r="K20" s="45"/>
      <c r="L20" s="45"/>
      <c r="M20" s="45"/>
    </row>
    <row r="21" spans="1:13" ht="6" customHeight="1">
      <c r="A21" s="1"/>
      <c r="B21" s="46"/>
      <c r="C21" s="45"/>
      <c r="D21" s="46"/>
      <c r="E21" s="45"/>
      <c r="F21" s="45"/>
      <c r="G21" s="45"/>
      <c r="H21" s="45"/>
      <c r="I21" s="45"/>
      <c r="J21" s="45"/>
      <c r="K21" s="45"/>
      <c r="L21" s="45"/>
      <c r="M21" s="45"/>
    </row>
    <row r="22" spans="1:13" s="15" customFormat="1" ht="24" customHeight="1">
      <c r="A22" s="90" t="s">
        <v>25</v>
      </c>
      <c r="B22" s="134" t="s">
        <v>5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ht="41.25" customHeight="1">
      <c r="A23" s="96">
        <v>1</v>
      </c>
      <c r="B23" s="135" t="s">
        <v>323</v>
      </c>
      <c r="C23" s="136"/>
      <c r="D23" s="136"/>
      <c r="E23" s="136"/>
      <c r="F23" s="136"/>
      <c r="G23" s="136"/>
      <c r="H23" s="136" t="s">
        <v>274</v>
      </c>
      <c r="I23" s="136"/>
      <c r="J23" s="136"/>
      <c r="K23" s="136"/>
      <c r="L23" s="136"/>
      <c r="M23" s="137"/>
    </row>
    <row r="24" spans="1:13" ht="15.75" hidden="1">
      <c r="A24" s="96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1:13" ht="9" customHeight="1">
      <c r="A25" s="1"/>
      <c r="B25" s="46"/>
      <c r="C25" s="45"/>
      <c r="D25" s="46"/>
      <c r="E25" s="45"/>
      <c r="F25" s="45"/>
      <c r="G25" s="45"/>
      <c r="H25" s="45"/>
      <c r="I25" s="45"/>
      <c r="J25" s="45"/>
      <c r="K25" s="45"/>
      <c r="L25" s="45"/>
      <c r="M25" s="45"/>
    </row>
    <row r="26" spans="1:13" ht="15.75">
      <c r="A26" s="5" t="s">
        <v>32</v>
      </c>
      <c r="B26" s="46"/>
      <c r="C26" s="45"/>
      <c r="D26" s="46"/>
      <c r="E26" s="45"/>
      <c r="F26" s="45"/>
      <c r="G26" s="45"/>
      <c r="H26" s="45"/>
      <c r="I26" s="45"/>
      <c r="J26" s="45"/>
      <c r="K26" s="45"/>
      <c r="L26" s="45"/>
      <c r="M26" s="45"/>
    </row>
    <row r="27" spans="1:13" ht="12.75" customHeight="1">
      <c r="A27" s="45"/>
      <c r="B27" s="27"/>
      <c r="C27" s="45"/>
      <c r="D27" s="46"/>
      <c r="E27" s="45"/>
      <c r="F27" s="45"/>
      <c r="G27" s="45"/>
      <c r="H27" s="45"/>
      <c r="I27" s="45"/>
      <c r="J27" s="45"/>
      <c r="K27" s="45"/>
      <c r="L27" s="49" t="s">
        <v>28</v>
      </c>
      <c r="M27" s="45"/>
    </row>
    <row r="28" spans="1:26" s="11" customFormat="1" ht="18.75" customHeight="1">
      <c r="A28" s="139" t="s">
        <v>25</v>
      </c>
      <c r="B28" s="139" t="s">
        <v>33</v>
      </c>
      <c r="C28" s="139"/>
      <c r="D28" s="139"/>
      <c r="E28" s="139" t="s">
        <v>18</v>
      </c>
      <c r="F28" s="139"/>
      <c r="G28" s="139"/>
      <c r="H28" s="139" t="s">
        <v>34</v>
      </c>
      <c r="I28" s="139"/>
      <c r="J28" s="139"/>
      <c r="K28" s="139" t="s">
        <v>19</v>
      </c>
      <c r="L28" s="139"/>
      <c r="M28" s="139"/>
      <c r="R28" s="131"/>
      <c r="S28" s="131"/>
      <c r="T28" s="131"/>
      <c r="U28" s="131"/>
      <c r="V28" s="131"/>
      <c r="W28" s="131"/>
      <c r="X28" s="131"/>
      <c r="Y28" s="131"/>
      <c r="Z28" s="131"/>
    </row>
    <row r="29" spans="1:26" s="11" customFormat="1" ht="25.5">
      <c r="A29" s="139"/>
      <c r="B29" s="139"/>
      <c r="C29" s="139"/>
      <c r="D29" s="139"/>
      <c r="E29" s="95" t="s">
        <v>20</v>
      </c>
      <c r="F29" s="95" t="s">
        <v>21</v>
      </c>
      <c r="G29" s="95" t="s">
        <v>22</v>
      </c>
      <c r="H29" s="95" t="s">
        <v>20</v>
      </c>
      <c r="I29" s="95" t="s">
        <v>21</v>
      </c>
      <c r="J29" s="95" t="s">
        <v>22</v>
      </c>
      <c r="K29" s="95" t="s">
        <v>20</v>
      </c>
      <c r="L29" s="95" t="s">
        <v>21</v>
      </c>
      <c r="M29" s="95" t="s">
        <v>22</v>
      </c>
      <c r="R29" s="89"/>
      <c r="S29" s="89"/>
      <c r="T29" s="89"/>
      <c r="U29" s="89"/>
      <c r="V29" s="89"/>
      <c r="W29" s="89"/>
      <c r="X29" s="89"/>
      <c r="Y29" s="89"/>
      <c r="Z29" s="89"/>
    </row>
    <row r="30" spans="1:26" ht="15.75">
      <c r="A30" s="96">
        <v>1</v>
      </c>
      <c r="B30" s="145">
        <v>2</v>
      </c>
      <c r="C30" s="145"/>
      <c r="D30" s="145"/>
      <c r="E30" s="96">
        <v>3</v>
      </c>
      <c r="F30" s="96">
        <v>4</v>
      </c>
      <c r="G30" s="96">
        <v>5</v>
      </c>
      <c r="H30" s="96">
        <v>6</v>
      </c>
      <c r="I30" s="96">
        <v>7</v>
      </c>
      <c r="J30" s="96">
        <v>8</v>
      </c>
      <c r="K30" s="96">
        <v>9</v>
      </c>
      <c r="L30" s="96">
        <v>10</v>
      </c>
      <c r="M30" s="96">
        <v>11</v>
      </c>
      <c r="R30" s="6"/>
      <c r="S30" s="6"/>
      <c r="T30" s="6"/>
      <c r="U30" s="6"/>
      <c r="V30" s="6"/>
      <c r="W30" s="6"/>
      <c r="X30" s="6"/>
      <c r="Y30" s="6"/>
      <c r="Z30" s="6"/>
    </row>
    <row r="31" spans="1:26" ht="48.75" customHeight="1">
      <c r="A31" s="96"/>
      <c r="B31" s="149" t="s">
        <v>325</v>
      </c>
      <c r="C31" s="149" t="s">
        <v>325</v>
      </c>
      <c r="D31" s="149" t="s">
        <v>325</v>
      </c>
      <c r="E31" s="96">
        <v>0</v>
      </c>
      <c r="F31" s="96">
        <v>1500000</v>
      </c>
      <c r="G31" s="96">
        <f>E31+F31</f>
        <v>1500000</v>
      </c>
      <c r="H31" s="96">
        <v>0</v>
      </c>
      <c r="I31" s="96">
        <v>1500000</v>
      </c>
      <c r="J31" s="96">
        <f>H31+I31</f>
        <v>1500000</v>
      </c>
      <c r="K31" s="96">
        <v>0</v>
      </c>
      <c r="L31" s="96">
        <v>0</v>
      </c>
      <c r="M31" s="96">
        <f>K31+L31</f>
        <v>0</v>
      </c>
      <c r="R31" s="6"/>
      <c r="S31" s="6"/>
      <c r="T31" s="6"/>
      <c r="U31" s="6"/>
      <c r="V31" s="6"/>
      <c r="W31" s="6"/>
      <c r="X31" s="6"/>
      <c r="Y31" s="6"/>
      <c r="Z31" s="6"/>
    </row>
    <row r="32" spans="1:26" ht="48.75" customHeight="1">
      <c r="A32" s="96"/>
      <c r="B32" s="149" t="s">
        <v>324</v>
      </c>
      <c r="C32" s="149" t="s">
        <v>324</v>
      </c>
      <c r="D32" s="149" t="s">
        <v>324</v>
      </c>
      <c r="E32" s="96">
        <v>200000</v>
      </c>
      <c r="F32" s="96">
        <v>0</v>
      </c>
      <c r="G32" s="96">
        <f>E32+F32</f>
        <v>200000</v>
      </c>
      <c r="H32" s="96">
        <v>200000</v>
      </c>
      <c r="I32" s="96">
        <v>0</v>
      </c>
      <c r="J32" s="96">
        <f>H32+I32</f>
        <v>200000</v>
      </c>
      <c r="K32" s="96">
        <v>0</v>
      </c>
      <c r="L32" s="96">
        <v>0</v>
      </c>
      <c r="M32" s="96">
        <f>K32+L32</f>
        <v>0</v>
      </c>
      <c r="R32" s="6"/>
      <c r="S32" s="6"/>
      <c r="T32" s="6"/>
      <c r="U32" s="6"/>
      <c r="V32" s="6"/>
      <c r="W32" s="6"/>
      <c r="X32" s="6"/>
      <c r="Y32" s="6"/>
      <c r="Z32" s="6"/>
    </row>
    <row r="33" spans="1:26" ht="15.75">
      <c r="A33" s="96"/>
      <c r="B33" s="145" t="s">
        <v>6</v>
      </c>
      <c r="C33" s="145"/>
      <c r="D33" s="145"/>
      <c r="E33" s="96">
        <f>E31+E32</f>
        <v>200000</v>
      </c>
      <c r="F33" s="96">
        <f aca="true" t="shared" si="0" ref="F33:M33">F31+F32</f>
        <v>1500000</v>
      </c>
      <c r="G33" s="96">
        <f t="shared" si="0"/>
        <v>1700000</v>
      </c>
      <c r="H33" s="96">
        <f t="shared" si="0"/>
        <v>200000</v>
      </c>
      <c r="I33" s="96">
        <f t="shared" si="0"/>
        <v>1500000</v>
      </c>
      <c r="J33" s="96">
        <f t="shared" si="0"/>
        <v>1700000</v>
      </c>
      <c r="K33" s="96">
        <f t="shared" si="0"/>
        <v>0</v>
      </c>
      <c r="L33" s="96">
        <f t="shared" si="0"/>
        <v>0</v>
      </c>
      <c r="M33" s="96">
        <f t="shared" si="0"/>
        <v>0</v>
      </c>
      <c r="R33" s="6"/>
      <c r="S33" s="6"/>
      <c r="T33" s="6"/>
      <c r="U33" s="6"/>
      <c r="V33" s="6"/>
      <c r="W33" s="6"/>
      <c r="X33" s="6"/>
      <c r="Y33" s="6"/>
      <c r="Z33" s="6"/>
    </row>
    <row r="34" spans="1:13" ht="16.5" customHeight="1">
      <c r="A34" s="172" t="s">
        <v>35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</row>
    <row r="35" spans="1:13" ht="8.25" customHeight="1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</row>
    <row r="36" spans="1:13" ht="17.25" customHeight="1">
      <c r="A36" s="151" t="s">
        <v>36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</row>
    <row r="37" spans="1:13" s="11" customFormat="1" ht="12.7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27" t="s">
        <v>28</v>
      </c>
      <c r="L37" s="46"/>
      <c r="M37" s="46"/>
    </row>
    <row r="38" spans="1:13" s="11" customFormat="1" ht="16.5" customHeight="1">
      <c r="A38" s="139" t="s">
        <v>4</v>
      </c>
      <c r="B38" s="139" t="s">
        <v>37</v>
      </c>
      <c r="C38" s="139"/>
      <c r="D38" s="139"/>
      <c r="E38" s="139" t="s">
        <v>18</v>
      </c>
      <c r="F38" s="139"/>
      <c r="G38" s="139"/>
      <c r="H38" s="139" t="s">
        <v>34</v>
      </c>
      <c r="I38" s="139"/>
      <c r="J38" s="139"/>
      <c r="K38" s="139" t="s">
        <v>19</v>
      </c>
      <c r="L38" s="139"/>
      <c r="M38" s="139"/>
    </row>
    <row r="39" spans="1:13" s="11" customFormat="1" ht="27" customHeight="1">
      <c r="A39" s="139"/>
      <c r="B39" s="139"/>
      <c r="C39" s="139"/>
      <c r="D39" s="139"/>
      <c r="E39" s="95" t="s">
        <v>20</v>
      </c>
      <c r="F39" s="95" t="s">
        <v>21</v>
      </c>
      <c r="G39" s="95" t="s">
        <v>22</v>
      </c>
      <c r="H39" s="95" t="s">
        <v>20</v>
      </c>
      <c r="I39" s="95" t="s">
        <v>21</v>
      </c>
      <c r="J39" s="95" t="s">
        <v>22</v>
      </c>
      <c r="K39" s="95" t="s">
        <v>20</v>
      </c>
      <c r="L39" s="95" t="s">
        <v>21</v>
      </c>
      <c r="M39" s="95" t="s">
        <v>22</v>
      </c>
    </row>
    <row r="40" spans="1:13" s="11" customFormat="1" ht="19.5" customHeight="1">
      <c r="A40" s="95">
        <v>1</v>
      </c>
      <c r="B40" s="139">
        <v>2</v>
      </c>
      <c r="C40" s="139"/>
      <c r="D40" s="139"/>
      <c r="E40" s="95">
        <v>3</v>
      </c>
      <c r="F40" s="95">
        <v>4</v>
      </c>
      <c r="G40" s="95">
        <v>5</v>
      </c>
      <c r="H40" s="95">
        <v>6</v>
      </c>
      <c r="I40" s="95">
        <v>7</v>
      </c>
      <c r="J40" s="95">
        <v>8</v>
      </c>
      <c r="K40" s="95">
        <v>9</v>
      </c>
      <c r="L40" s="95">
        <v>10</v>
      </c>
      <c r="M40" s="95">
        <v>11</v>
      </c>
    </row>
    <row r="41" spans="1:13" s="48" customFormat="1" ht="54" customHeight="1">
      <c r="A41" s="47"/>
      <c r="B41" s="146" t="s">
        <v>227</v>
      </c>
      <c r="C41" s="147"/>
      <c r="D41" s="148"/>
      <c r="E41" s="47">
        <v>200000</v>
      </c>
      <c r="F41" s="47">
        <v>1500000</v>
      </c>
      <c r="G41" s="47">
        <f>E41+F41</f>
        <v>1700000</v>
      </c>
      <c r="H41" s="47">
        <v>200000</v>
      </c>
      <c r="I41" s="47">
        <v>1500000</v>
      </c>
      <c r="J41" s="47">
        <f>H41+I41</f>
        <v>1700000</v>
      </c>
      <c r="K41" s="47">
        <f>H41-E41</f>
        <v>0</v>
      </c>
      <c r="L41" s="47">
        <v>0</v>
      </c>
      <c r="M41" s="47">
        <f>K41+L41</f>
        <v>0</v>
      </c>
    </row>
    <row r="42" spans="1:26" ht="15.75">
      <c r="A42" s="96"/>
      <c r="B42" s="145" t="s">
        <v>6</v>
      </c>
      <c r="C42" s="145"/>
      <c r="D42" s="145"/>
      <c r="E42" s="96">
        <f>E41</f>
        <v>200000</v>
      </c>
      <c r="F42" s="96">
        <f aca="true" t="shared" si="1" ref="F42:M42">F41</f>
        <v>1500000</v>
      </c>
      <c r="G42" s="96">
        <f t="shared" si="1"/>
        <v>1700000</v>
      </c>
      <c r="H42" s="96">
        <f t="shared" si="1"/>
        <v>200000</v>
      </c>
      <c r="I42" s="96">
        <f t="shared" si="1"/>
        <v>1500000</v>
      </c>
      <c r="J42" s="96">
        <f t="shared" si="1"/>
        <v>1700000</v>
      </c>
      <c r="K42" s="96">
        <f t="shared" si="1"/>
        <v>0</v>
      </c>
      <c r="L42" s="96">
        <f t="shared" si="1"/>
        <v>0</v>
      </c>
      <c r="M42" s="96">
        <f t="shared" si="1"/>
        <v>0</v>
      </c>
      <c r="R42" s="6"/>
      <c r="S42" s="6"/>
      <c r="T42" s="6"/>
      <c r="U42" s="6"/>
      <c r="V42" s="6"/>
      <c r="W42" s="6"/>
      <c r="X42" s="6"/>
      <c r="Y42" s="6"/>
      <c r="Z42" s="6"/>
    </row>
    <row r="43" spans="1:13" ht="15.75">
      <c r="A43" s="1"/>
      <c r="B43" s="46"/>
      <c r="C43" s="45"/>
      <c r="D43" s="46"/>
      <c r="E43" s="45"/>
      <c r="F43" s="45"/>
      <c r="G43" s="45"/>
      <c r="H43" s="45"/>
      <c r="I43" s="45"/>
      <c r="J43" s="45"/>
      <c r="K43" s="45"/>
      <c r="L43" s="45"/>
      <c r="M43" s="45"/>
    </row>
    <row r="44" spans="1:13" ht="15.75">
      <c r="A44" s="5" t="s">
        <v>38</v>
      </c>
      <c r="B44" s="46"/>
      <c r="C44" s="45"/>
      <c r="D44" s="46"/>
      <c r="E44" s="45"/>
      <c r="F44" s="45"/>
      <c r="G44" s="45"/>
      <c r="H44" s="45"/>
      <c r="I44" s="45"/>
      <c r="J44" s="45"/>
      <c r="K44" s="45"/>
      <c r="L44" s="45"/>
      <c r="M44" s="45"/>
    </row>
    <row r="45" spans="1:13" ht="15.75">
      <c r="A45" s="1"/>
      <c r="B45" s="46"/>
      <c r="C45" s="45"/>
      <c r="D45" s="46"/>
      <c r="E45" s="45"/>
      <c r="F45" s="45"/>
      <c r="G45" s="45"/>
      <c r="H45" s="45"/>
      <c r="I45" s="45"/>
      <c r="J45" s="45"/>
      <c r="K45" s="45"/>
      <c r="L45" s="45"/>
      <c r="M45" s="45"/>
    </row>
    <row r="46" spans="1:13" ht="15.75" customHeight="1">
      <c r="A46" s="139" t="s">
        <v>4</v>
      </c>
      <c r="B46" s="139" t="s">
        <v>23</v>
      </c>
      <c r="C46" s="139" t="s">
        <v>7</v>
      </c>
      <c r="D46" s="139" t="s">
        <v>8</v>
      </c>
      <c r="E46" s="139" t="s">
        <v>52</v>
      </c>
      <c r="F46" s="139"/>
      <c r="G46" s="139"/>
      <c r="H46" s="139" t="s">
        <v>53</v>
      </c>
      <c r="I46" s="139"/>
      <c r="J46" s="139"/>
      <c r="K46" s="139" t="s">
        <v>19</v>
      </c>
      <c r="L46" s="139"/>
      <c r="M46" s="139"/>
    </row>
    <row r="47" spans="1:13" ht="25.5">
      <c r="A47" s="139"/>
      <c r="B47" s="139"/>
      <c r="C47" s="139"/>
      <c r="D47" s="139"/>
      <c r="E47" s="95" t="s">
        <v>20</v>
      </c>
      <c r="F47" s="95" t="s">
        <v>21</v>
      </c>
      <c r="G47" s="95" t="s">
        <v>22</v>
      </c>
      <c r="H47" s="95" t="s">
        <v>20</v>
      </c>
      <c r="I47" s="95" t="s">
        <v>21</v>
      </c>
      <c r="J47" s="95" t="s">
        <v>22</v>
      </c>
      <c r="K47" s="34" t="s">
        <v>20</v>
      </c>
      <c r="L47" s="34" t="s">
        <v>21</v>
      </c>
      <c r="M47" s="34" t="s">
        <v>22</v>
      </c>
    </row>
    <row r="48" spans="1:13" ht="15.75" customHeight="1">
      <c r="A48" s="95">
        <v>1</v>
      </c>
      <c r="B48" s="95">
        <v>2</v>
      </c>
      <c r="C48" s="95">
        <v>3</v>
      </c>
      <c r="D48" s="95">
        <v>4</v>
      </c>
      <c r="E48" s="95">
        <v>5</v>
      </c>
      <c r="F48" s="95">
        <v>6</v>
      </c>
      <c r="G48" s="95">
        <v>7</v>
      </c>
      <c r="H48" s="95">
        <v>8</v>
      </c>
      <c r="I48" s="95">
        <v>9</v>
      </c>
      <c r="J48" s="95">
        <v>10</v>
      </c>
      <c r="K48" s="95">
        <v>11</v>
      </c>
      <c r="L48" s="95">
        <v>12</v>
      </c>
      <c r="M48" s="95">
        <v>13</v>
      </c>
    </row>
    <row r="49" spans="1:13" ht="30.75" customHeight="1">
      <c r="A49" s="169" t="s">
        <v>334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1"/>
    </row>
    <row r="50" spans="1:13" ht="15.75">
      <c r="A50" s="95">
        <v>1</v>
      </c>
      <c r="B50" s="97" t="s">
        <v>9</v>
      </c>
      <c r="C50" s="22"/>
      <c r="D50" s="95"/>
      <c r="E50" s="95"/>
      <c r="F50" s="95"/>
      <c r="G50" s="95"/>
      <c r="H50" s="95"/>
      <c r="I50" s="95"/>
      <c r="J50" s="95"/>
      <c r="K50" s="95"/>
      <c r="L50" s="95"/>
      <c r="M50" s="95"/>
    </row>
    <row r="51" spans="1:13" ht="25.5">
      <c r="A51" s="95" t="s">
        <v>54</v>
      </c>
      <c r="B51" s="68" t="s">
        <v>326</v>
      </c>
      <c r="C51" s="60" t="s">
        <v>85</v>
      </c>
      <c r="D51" s="60" t="s">
        <v>143</v>
      </c>
      <c r="E51" s="95">
        <v>0</v>
      </c>
      <c r="F51" s="95">
        <v>1500000</v>
      </c>
      <c r="G51" s="95">
        <f>E51+F51</f>
        <v>1500000</v>
      </c>
      <c r="H51" s="95">
        <v>0</v>
      </c>
      <c r="I51" s="95">
        <v>1500000</v>
      </c>
      <c r="J51" s="95">
        <f>H51+I51</f>
        <v>1500000</v>
      </c>
      <c r="K51" s="95">
        <f>H51-E51</f>
        <v>0</v>
      </c>
      <c r="L51" s="95">
        <v>0</v>
      </c>
      <c r="M51" s="95">
        <f>K51+L51</f>
        <v>0</v>
      </c>
    </row>
    <row r="52" spans="1:13" ht="15.75">
      <c r="A52" s="139" t="s">
        <v>64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</row>
    <row r="53" spans="1:13" ht="15.75" hidden="1">
      <c r="A53" s="155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</row>
    <row r="54" spans="1:13" ht="15.75">
      <c r="A54" s="95">
        <v>2</v>
      </c>
      <c r="B54" s="97" t="s">
        <v>10</v>
      </c>
      <c r="C54" s="22"/>
      <c r="D54" s="95"/>
      <c r="E54" s="95"/>
      <c r="F54" s="95" t="s">
        <v>66</v>
      </c>
      <c r="G54" s="95"/>
      <c r="H54" s="36"/>
      <c r="I54" s="95" t="s">
        <v>66</v>
      </c>
      <c r="J54" s="95" t="s">
        <v>66</v>
      </c>
      <c r="K54" s="95"/>
      <c r="L54" s="36"/>
      <c r="M54" s="36"/>
    </row>
    <row r="55" spans="1:13" ht="25.5">
      <c r="A55" s="95" t="s">
        <v>67</v>
      </c>
      <c r="B55" s="74" t="s">
        <v>327</v>
      </c>
      <c r="C55" s="60" t="s">
        <v>56</v>
      </c>
      <c r="D55" s="60" t="s">
        <v>328</v>
      </c>
      <c r="E55" s="75">
        <v>0</v>
      </c>
      <c r="F55" s="95">
        <v>1</v>
      </c>
      <c r="G55" s="95">
        <f>E55+F55</f>
        <v>1</v>
      </c>
      <c r="H55" s="36">
        <v>0</v>
      </c>
      <c r="I55" s="95">
        <v>1</v>
      </c>
      <c r="J55" s="95">
        <f>H55+I55</f>
        <v>1</v>
      </c>
      <c r="K55" s="41">
        <f>H55-E55</f>
        <v>0</v>
      </c>
      <c r="L55" s="95">
        <v>0</v>
      </c>
      <c r="M55" s="36">
        <f>K55+L55</f>
        <v>0</v>
      </c>
    </row>
    <row r="56" spans="1:13" ht="25.5">
      <c r="A56" s="95" t="s">
        <v>69</v>
      </c>
      <c r="B56" s="74" t="s">
        <v>329</v>
      </c>
      <c r="C56" s="60" t="s">
        <v>330</v>
      </c>
      <c r="D56" s="60" t="s">
        <v>331</v>
      </c>
      <c r="E56" s="75">
        <v>0</v>
      </c>
      <c r="F56" s="95">
        <v>500</v>
      </c>
      <c r="G56" s="95">
        <f>E56+F56</f>
        <v>500</v>
      </c>
      <c r="H56" s="36">
        <v>0</v>
      </c>
      <c r="I56" s="95">
        <v>500</v>
      </c>
      <c r="J56" s="95">
        <f>H56+I56</f>
        <v>500</v>
      </c>
      <c r="K56" s="41">
        <f>H56-E56</f>
        <v>0</v>
      </c>
      <c r="L56" s="95">
        <v>0</v>
      </c>
      <c r="M56" s="36">
        <f>K56+L56</f>
        <v>0</v>
      </c>
    </row>
    <row r="57" spans="1:13" ht="15.75">
      <c r="A57" s="139" t="s">
        <v>64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</row>
    <row r="58" spans="1:13" ht="15.75" hidden="1">
      <c r="A58" s="1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</row>
    <row r="59" spans="1:13" ht="15.75">
      <c r="A59" s="95">
        <v>3</v>
      </c>
      <c r="B59" s="97" t="s">
        <v>11</v>
      </c>
      <c r="C59" s="22"/>
      <c r="D59" s="95" t="s">
        <v>66</v>
      </c>
      <c r="E59" s="95" t="s">
        <v>66</v>
      </c>
      <c r="F59" s="95" t="s">
        <v>66</v>
      </c>
      <c r="G59" s="95"/>
      <c r="H59" s="36"/>
      <c r="I59" s="95" t="s">
        <v>66</v>
      </c>
      <c r="J59" s="95" t="s">
        <v>66</v>
      </c>
      <c r="K59" s="95"/>
      <c r="L59" s="36"/>
      <c r="M59" s="36"/>
    </row>
    <row r="60" spans="1:13" ht="25.5">
      <c r="A60" s="95" t="s">
        <v>149</v>
      </c>
      <c r="B60" s="74" t="s">
        <v>332</v>
      </c>
      <c r="C60" s="60" t="s">
        <v>85</v>
      </c>
      <c r="D60" s="60" t="s">
        <v>151</v>
      </c>
      <c r="E60" s="39">
        <v>0</v>
      </c>
      <c r="F60" s="95">
        <f>F51/F56</f>
        <v>3000</v>
      </c>
      <c r="G60" s="39">
        <f>E60+F60</f>
        <v>3000</v>
      </c>
      <c r="H60" s="40">
        <v>0</v>
      </c>
      <c r="I60" s="95">
        <f>I51/I56</f>
        <v>3000</v>
      </c>
      <c r="J60" s="39">
        <f>H60+I60</f>
        <v>3000</v>
      </c>
      <c r="K60" s="39">
        <f>J60-G60</f>
        <v>0</v>
      </c>
      <c r="L60" s="95">
        <v>0</v>
      </c>
      <c r="M60" s="40">
        <f>K60+L60</f>
        <v>0</v>
      </c>
    </row>
    <row r="61" spans="1:13" ht="22.5" customHeight="1">
      <c r="A61" s="139" t="s">
        <v>95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</row>
    <row r="62" spans="1:13" ht="29.25" customHeight="1" hidden="1">
      <c r="A62" s="1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</row>
    <row r="63" spans="1:13" ht="15.75">
      <c r="A63" s="95">
        <v>4</v>
      </c>
      <c r="B63" s="97" t="s">
        <v>12</v>
      </c>
      <c r="C63" s="22"/>
      <c r="D63" s="95" t="s">
        <v>66</v>
      </c>
      <c r="E63" s="95" t="s">
        <v>66</v>
      </c>
      <c r="F63" s="95" t="s">
        <v>66</v>
      </c>
      <c r="G63" s="95"/>
      <c r="H63" s="36"/>
      <c r="I63" s="95" t="s">
        <v>66</v>
      </c>
      <c r="J63" s="95" t="s">
        <v>66</v>
      </c>
      <c r="K63" s="95"/>
      <c r="L63" s="36"/>
      <c r="M63" s="36"/>
    </row>
    <row r="64" spans="1:13" ht="26.25">
      <c r="A64" s="23" t="s">
        <v>102</v>
      </c>
      <c r="B64" s="77" t="s">
        <v>333</v>
      </c>
      <c r="C64" s="60" t="s">
        <v>108</v>
      </c>
      <c r="D64" s="60" t="s">
        <v>175</v>
      </c>
      <c r="E64" s="41">
        <v>0</v>
      </c>
      <c r="F64" s="95">
        <v>100</v>
      </c>
      <c r="G64" s="41">
        <f>E64+F64</f>
        <v>100</v>
      </c>
      <c r="H64" s="36">
        <v>0</v>
      </c>
      <c r="I64" s="95">
        <v>100</v>
      </c>
      <c r="J64" s="41">
        <f>H64+I64</f>
        <v>100</v>
      </c>
      <c r="K64" s="41">
        <f>J64-G64</f>
        <v>0</v>
      </c>
      <c r="L64" s="95">
        <v>0</v>
      </c>
      <c r="M64" s="42">
        <f>K64+L64</f>
        <v>0</v>
      </c>
    </row>
    <row r="65" spans="1:13" s="15" customFormat="1" ht="15" customHeight="1">
      <c r="A65" s="134" t="s">
        <v>95</v>
      </c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</row>
    <row r="66" spans="1:13" s="15" customFormat="1" ht="3" customHeight="1" hidden="1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</row>
    <row r="67" spans="1:13" ht="30.75" customHeight="1">
      <c r="A67" s="169" t="s">
        <v>324</v>
      </c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1"/>
    </row>
    <row r="68" spans="1:13" ht="15.75">
      <c r="A68" s="95">
        <v>1</v>
      </c>
      <c r="B68" s="97" t="s">
        <v>9</v>
      </c>
      <c r="C68" s="22"/>
      <c r="D68" s="95"/>
      <c r="E68" s="95"/>
      <c r="F68" s="95"/>
      <c r="G68" s="95"/>
      <c r="H68" s="95"/>
      <c r="I68" s="95"/>
      <c r="J68" s="95"/>
      <c r="K68" s="95"/>
      <c r="L68" s="95"/>
      <c r="M68" s="95"/>
    </row>
    <row r="69" spans="1:13" ht="25.5">
      <c r="A69" s="95" t="s">
        <v>54</v>
      </c>
      <c r="B69" s="68" t="s">
        <v>335</v>
      </c>
      <c r="C69" s="60" t="s">
        <v>85</v>
      </c>
      <c r="D69" s="60" t="s">
        <v>143</v>
      </c>
      <c r="E69" s="75">
        <v>200000</v>
      </c>
      <c r="F69" s="95">
        <v>0</v>
      </c>
      <c r="G69" s="95">
        <f>E69+F69</f>
        <v>200000</v>
      </c>
      <c r="H69" s="95">
        <v>200000</v>
      </c>
      <c r="I69" s="95">
        <v>0</v>
      </c>
      <c r="J69" s="95">
        <f>H69+I69</f>
        <v>200000</v>
      </c>
      <c r="K69" s="95">
        <f>H69-E69</f>
        <v>0</v>
      </c>
      <c r="L69" s="95">
        <v>0</v>
      </c>
      <c r="M69" s="95">
        <f>K69+L69</f>
        <v>0</v>
      </c>
    </row>
    <row r="70" spans="1:13" ht="15.75">
      <c r="A70" s="139" t="s">
        <v>64</v>
      </c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</row>
    <row r="71" spans="1:13" ht="15.75" hidden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</row>
    <row r="72" spans="1:13" ht="15.75">
      <c r="A72" s="95">
        <v>2</v>
      </c>
      <c r="B72" s="97" t="s">
        <v>10</v>
      </c>
      <c r="C72" s="22"/>
      <c r="D72" s="95"/>
      <c r="E72" s="95"/>
      <c r="F72" s="95" t="s">
        <v>66</v>
      </c>
      <c r="G72" s="95"/>
      <c r="H72" s="36"/>
      <c r="I72" s="95" t="s">
        <v>66</v>
      </c>
      <c r="J72" s="95" t="s">
        <v>66</v>
      </c>
      <c r="K72" s="95"/>
      <c r="L72" s="36"/>
      <c r="M72" s="36"/>
    </row>
    <row r="73" spans="1:13" ht="15.75">
      <c r="A73" s="95" t="s">
        <v>67</v>
      </c>
      <c r="B73" s="74" t="s">
        <v>336</v>
      </c>
      <c r="C73" s="60" t="s">
        <v>56</v>
      </c>
      <c r="D73" s="60" t="s">
        <v>143</v>
      </c>
      <c r="E73" s="75">
        <v>1</v>
      </c>
      <c r="F73" s="95">
        <v>0</v>
      </c>
      <c r="G73" s="95">
        <f>E73+F73</f>
        <v>1</v>
      </c>
      <c r="H73" s="36">
        <v>1</v>
      </c>
      <c r="I73" s="95">
        <v>0</v>
      </c>
      <c r="J73" s="95">
        <f>H73+I73</f>
        <v>1</v>
      </c>
      <c r="K73" s="41">
        <f>H73-E73</f>
        <v>0</v>
      </c>
      <c r="L73" s="95">
        <v>0</v>
      </c>
      <c r="M73" s="36">
        <f>K73+L73</f>
        <v>0</v>
      </c>
    </row>
    <row r="74" spans="1:13" ht="25.5">
      <c r="A74" s="95" t="s">
        <v>69</v>
      </c>
      <c r="B74" s="68" t="s">
        <v>337</v>
      </c>
      <c r="C74" s="60" t="s">
        <v>338</v>
      </c>
      <c r="D74" s="60" t="s">
        <v>339</v>
      </c>
      <c r="E74" s="75">
        <v>7140</v>
      </c>
      <c r="F74" s="95">
        <v>0</v>
      </c>
      <c r="G74" s="95">
        <f>E74+F74</f>
        <v>7140</v>
      </c>
      <c r="H74" s="36">
        <v>7140</v>
      </c>
      <c r="I74" s="95">
        <v>0</v>
      </c>
      <c r="J74" s="95">
        <f>H74+I74</f>
        <v>7140</v>
      </c>
      <c r="K74" s="41">
        <f>H74-E74</f>
        <v>0</v>
      </c>
      <c r="L74" s="95">
        <v>0</v>
      </c>
      <c r="M74" s="36">
        <f>K74+L74</f>
        <v>0</v>
      </c>
    </row>
    <row r="75" spans="1:13" ht="15.75">
      <c r="A75" s="139" t="s">
        <v>64</v>
      </c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</row>
    <row r="76" spans="1:13" ht="15.75" hidden="1">
      <c r="A76" s="149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</row>
    <row r="77" spans="1:13" ht="15.75">
      <c r="A77" s="95">
        <v>3</v>
      </c>
      <c r="B77" s="97" t="s">
        <v>11</v>
      </c>
      <c r="C77" s="22"/>
      <c r="D77" s="95" t="s">
        <v>66</v>
      </c>
      <c r="E77" s="95" t="s">
        <v>66</v>
      </c>
      <c r="F77" s="95" t="s">
        <v>66</v>
      </c>
      <c r="G77" s="95"/>
      <c r="H77" s="36"/>
      <c r="I77" s="95" t="s">
        <v>66</v>
      </c>
      <c r="J77" s="95" t="s">
        <v>66</v>
      </c>
      <c r="K77" s="95"/>
      <c r="L77" s="36"/>
      <c r="M77" s="36"/>
    </row>
    <row r="78" spans="1:13" ht="25.5">
      <c r="A78" s="95" t="s">
        <v>149</v>
      </c>
      <c r="B78" s="74" t="s">
        <v>340</v>
      </c>
      <c r="C78" s="60" t="s">
        <v>85</v>
      </c>
      <c r="D78" s="60" t="s">
        <v>151</v>
      </c>
      <c r="E78" s="61">
        <v>28</v>
      </c>
      <c r="F78" s="39">
        <v>0</v>
      </c>
      <c r="G78" s="39">
        <f>E78+F78</f>
        <v>28</v>
      </c>
      <c r="H78" s="40">
        <v>28</v>
      </c>
      <c r="I78" s="95">
        <v>0</v>
      </c>
      <c r="J78" s="39">
        <f>H78+I78</f>
        <v>28</v>
      </c>
      <c r="K78" s="39">
        <f>J78-G78</f>
        <v>0</v>
      </c>
      <c r="L78" s="95">
        <v>0</v>
      </c>
      <c r="M78" s="40">
        <f>K78+L78</f>
        <v>0</v>
      </c>
    </row>
    <row r="79" spans="1:13" ht="22.5" customHeight="1">
      <c r="A79" s="139" t="s">
        <v>95</v>
      </c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</row>
    <row r="80" spans="1:13" ht="29.25" customHeight="1" hidden="1">
      <c r="A80" s="149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</row>
    <row r="81" spans="1:13" ht="15.75">
      <c r="A81" s="95">
        <v>4</v>
      </c>
      <c r="B81" s="97" t="s">
        <v>12</v>
      </c>
      <c r="C81" s="22"/>
      <c r="D81" s="95" t="s">
        <v>66</v>
      </c>
      <c r="E81" s="95" t="s">
        <v>66</v>
      </c>
      <c r="F81" s="95" t="s">
        <v>66</v>
      </c>
      <c r="G81" s="95"/>
      <c r="H81" s="36"/>
      <c r="I81" s="95" t="s">
        <v>66</v>
      </c>
      <c r="J81" s="95" t="s">
        <v>66</v>
      </c>
      <c r="K81" s="95"/>
      <c r="L81" s="36"/>
      <c r="M81" s="36"/>
    </row>
    <row r="82" spans="1:13" ht="26.25">
      <c r="A82" s="23" t="s">
        <v>102</v>
      </c>
      <c r="B82" s="77" t="s">
        <v>341</v>
      </c>
      <c r="C82" s="60" t="s">
        <v>108</v>
      </c>
      <c r="D82" s="60" t="s">
        <v>151</v>
      </c>
      <c r="E82" s="60">
        <v>100</v>
      </c>
      <c r="F82" s="95">
        <v>0</v>
      </c>
      <c r="G82" s="41">
        <f>E82+F82</f>
        <v>100</v>
      </c>
      <c r="H82" s="36">
        <v>100</v>
      </c>
      <c r="I82" s="95">
        <v>0</v>
      </c>
      <c r="J82" s="41">
        <f>H82+I82</f>
        <v>100</v>
      </c>
      <c r="K82" s="41">
        <f>J82-G82</f>
        <v>0</v>
      </c>
      <c r="L82" s="95">
        <v>0</v>
      </c>
      <c r="M82" s="42">
        <f>K82+L82</f>
        <v>0</v>
      </c>
    </row>
    <row r="83" spans="1:13" s="15" customFormat="1" ht="15" customHeight="1">
      <c r="A83" s="134" t="s">
        <v>95</v>
      </c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</row>
    <row r="84" spans="1:13" s="15" customFormat="1" ht="16.5" customHeight="1">
      <c r="A84" s="134" t="s">
        <v>24</v>
      </c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</row>
    <row r="85" spans="1:13" ht="44.25" customHeight="1" hidden="1">
      <c r="A85" s="155"/>
      <c r="B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</row>
    <row r="86" spans="1:13" ht="15.75">
      <c r="A86" s="1"/>
      <c r="B86" s="46"/>
      <c r="C86" s="45"/>
      <c r="D86" s="46"/>
      <c r="E86" s="45"/>
      <c r="F86" s="45"/>
      <c r="G86" s="45"/>
      <c r="H86" s="45"/>
      <c r="I86" s="45"/>
      <c r="J86" s="45"/>
      <c r="K86" s="45"/>
      <c r="L86" s="45"/>
      <c r="M86" s="45"/>
    </row>
    <row r="87" spans="1:13" ht="15.75">
      <c r="A87" s="5" t="s">
        <v>39</v>
      </c>
      <c r="B87" s="30"/>
      <c r="C87" s="5"/>
      <c r="D87" s="30"/>
      <c r="E87" s="45"/>
      <c r="F87" s="45"/>
      <c r="G87" s="45"/>
      <c r="H87" s="45"/>
      <c r="I87" s="45"/>
      <c r="J87" s="45"/>
      <c r="K87" s="45"/>
      <c r="L87" s="45"/>
      <c r="M87" s="45"/>
    </row>
    <row r="88" spans="1:13" ht="15.75">
      <c r="A88" s="138" t="s">
        <v>40</v>
      </c>
      <c r="B88" s="138"/>
      <c r="C88" s="138"/>
      <c r="D88" s="138"/>
      <c r="E88" s="45"/>
      <c r="F88" s="45"/>
      <c r="G88" s="45"/>
      <c r="H88" s="45"/>
      <c r="I88" s="45"/>
      <c r="J88" s="45"/>
      <c r="K88" s="45"/>
      <c r="L88" s="45"/>
      <c r="M88" s="45"/>
    </row>
    <row r="89" spans="1:13" ht="15.75">
      <c r="A89" s="7" t="s">
        <v>41</v>
      </c>
      <c r="B89" s="31"/>
      <c r="C89" s="7"/>
      <c r="D89" s="31"/>
      <c r="E89" s="45"/>
      <c r="F89" s="45"/>
      <c r="G89" s="45"/>
      <c r="H89" s="45"/>
      <c r="I89" s="45"/>
      <c r="J89" s="45"/>
      <c r="K89" s="45"/>
      <c r="L89" s="45"/>
      <c r="M89" s="45"/>
    </row>
    <row r="90" spans="1:13" ht="15.75">
      <c r="A90" s="151" t="s">
        <v>116</v>
      </c>
      <c r="B90" s="151"/>
      <c r="C90" s="151"/>
      <c r="D90" s="151"/>
      <c r="E90" s="151"/>
      <c r="F90" s="45"/>
      <c r="G90" s="45"/>
      <c r="H90" s="45"/>
      <c r="I90" s="45"/>
      <c r="J90" s="45"/>
      <c r="K90" s="45"/>
      <c r="L90" s="45"/>
      <c r="M90" s="45"/>
    </row>
    <row r="91" spans="1:13" ht="15.75">
      <c r="A91" s="151"/>
      <c r="B91" s="151"/>
      <c r="C91" s="151"/>
      <c r="D91" s="151"/>
      <c r="E91" s="151"/>
      <c r="F91" s="45"/>
      <c r="G91" s="156"/>
      <c r="H91" s="156"/>
      <c r="I91" s="45"/>
      <c r="J91" s="156" t="s">
        <v>118</v>
      </c>
      <c r="K91" s="156"/>
      <c r="L91" s="156"/>
      <c r="M91" s="156"/>
    </row>
    <row r="92" spans="1:13" ht="15.75">
      <c r="A92" s="130"/>
      <c r="B92" s="193"/>
      <c r="C92" s="130"/>
      <c r="D92" s="193"/>
      <c r="E92" s="130"/>
      <c r="F92" s="45"/>
      <c r="G92" s="153" t="s">
        <v>13</v>
      </c>
      <c r="H92" s="153"/>
      <c r="I92" s="45"/>
      <c r="J92" s="152" t="s">
        <v>29</v>
      </c>
      <c r="K92" s="152"/>
      <c r="L92" s="152"/>
      <c r="M92" s="152"/>
    </row>
    <row r="93" spans="1:13" ht="15.75">
      <c r="A93" s="151" t="s">
        <v>490</v>
      </c>
      <c r="B93" s="151"/>
      <c r="C93" s="151"/>
      <c r="D93" s="151"/>
      <c r="E93" s="151"/>
      <c r="F93" s="45"/>
      <c r="G93" s="156"/>
      <c r="H93" s="156"/>
      <c r="I93" s="45"/>
      <c r="J93" s="156" t="s">
        <v>270</v>
      </c>
      <c r="K93" s="156"/>
      <c r="L93" s="156"/>
      <c r="M93" s="156"/>
    </row>
    <row r="94" spans="1:13" ht="15.75">
      <c r="A94" s="151"/>
      <c r="B94" s="151"/>
      <c r="C94" s="151"/>
      <c r="D94" s="151"/>
      <c r="E94" s="151"/>
      <c r="F94" s="45"/>
      <c r="G94" s="153" t="s">
        <v>13</v>
      </c>
      <c r="H94" s="153"/>
      <c r="I94" s="45"/>
      <c r="J94" s="152" t="s">
        <v>29</v>
      </c>
      <c r="K94" s="152"/>
      <c r="L94" s="152"/>
      <c r="M94" s="152"/>
    </row>
  </sheetData>
  <sheetProtection/>
  <mergeCells count="79">
    <mergeCell ref="J1:M4"/>
    <mergeCell ref="A5:M5"/>
    <mergeCell ref="A6:M6"/>
    <mergeCell ref="A7:A8"/>
    <mergeCell ref="E7:M7"/>
    <mergeCell ref="E8:M8"/>
    <mergeCell ref="A9:A10"/>
    <mergeCell ref="E9:M9"/>
    <mergeCell ref="E10:M10"/>
    <mergeCell ref="A11:A12"/>
    <mergeCell ref="E11:M11"/>
    <mergeCell ref="E12:M12"/>
    <mergeCell ref="A13:M13"/>
    <mergeCell ref="B15:M15"/>
    <mergeCell ref="B16:M16"/>
    <mergeCell ref="A18:M18"/>
    <mergeCell ref="B22:M22"/>
    <mergeCell ref="B23:M23"/>
    <mergeCell ref="B24:M24"/>
    <mergeCell ref="A28:A29"/>
    <mergeCell ref="B28:D29"/>
    <mergeCell ref="E28:G28"/>
    <mergeCell ref="H28:J28"/>
    <mergeCell ref="K28:M28"/>
    <mergeCell ref="R28:T28"/>
    <mergeCell ref="U28:W28"/>
    <mergeCell ref="X28:Z28"/>
    <mergeCell ref="B30:D30"/>
    <mergeCell ref="B31:D31"/>
    <mergeCell ref="B33:D33"/>
    <mergeCell ref="B32:D32"/>
    <mergeCell ref="D46:D47"/>
    <mergeCell ref="A34:M34"/>
    <mergeCell ref="A35:M35"/>
    <mergeCell ref="A36:M36"/>
    <mergeCell ref="A38:A39"/>
    <mergeCell ref="B38:D39"/>
    <mergeCell ref="E38:G38"/>
    <mergeCell ref="H38:J38"/>
    <mergeCell ref="K38:M38"/>
    <mergeCell ref="K46:M46"/>
    <mergeCell ref="A52:M52"/>
    <mergeCell ref="A53:M53"/>
    <mergeCell ref="A57:M57"/>
    <mergeCell ref="B40:D40"/>
    <mergeCell ref="B41:D41"/>
    <mergeCell ref="B42:D42"/>
    <mergeCell ref="A46:A47"/>
    <mergeCell ref="B46:B47"/>
    <mergeCell ref="C46:C47"/>
    <mergeCell ref="A49:M49"/>
    <mergeCell ref="G91:H91"/>
    <mergeCell ref="J91:M91"/>
    <mergeCell ref="G92:H92"/>
    <mergeCell ref="J92:M92"/>
    <mergeCell ref="A58:M58"/>
    <mergeCell ref="A61:M61"/>
    <mergeCell ref="A62:M62"/>
    <mergeCell ref="A65:M65"/>
    <mergeCell ref="A66:M66"/>
    <mergeCell ref="A84:M84"/>
    <mergeCell ref="A67:M67"/>
    <mergeCell ref="A70:M70"/>
    <mergeCell ref="A71:M71"/>
    <mergeCell ref="A85:M85"/>
    <mergeCell ref="A79:M79"/>
    <mergeCell ref="A80:M80"/>
    <mergeCell ref="A75:M75"/>
    <mergeCell ref="A76:M76"/>
    <mergeCell ref="E46:G46"/>
    <mergeCell ref="H46:J46"/>
    <mergeCell ref="A83:M83"/>
    <mergeCell ref="A93:E94"/>
    <mergeCell ref="G93:H93"/>
    <mergeCell ref="J93:M93"/>
    <mergeCell ref="G94:H94"/>
    <mergeCell ref="J94:M94"/>
    <mergeCell ref="A88:D88"/>
    <mergeCell ref="A90:E91"/>
  </mergeCells>
  <printOptions/>
  <pageMargins left="0.35433070866141736" right="0.15748031496062992" top="0.15748031496062992" bottom="0.11811023622047245" header="0.31496062992125984" footer="0.31496062992125984"/>
  <pageSetup horizontalDpi="600" verticalDpi="600" orientation="landscape" paperSize="9" scale="80" r:id="rId1"/>
  <rowBreaks count="1" manualBreakCount="1">
    <brk id="35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Z74"/>
  <sheetViews>
    <sheetView view="pageBreakPreview" zoomScale="60" zoomScalePageLayoutView="0" workbookViewId="0" topLeftCell="A1">
      <selection activeCell="E29" sqref="E29"/>
    </sheetView>
  </sheetViews>
  <sheetFormatPr defaultColWidth="9.140625" defaultRowHeight="15"/>
  <cols>
    <col min="1" max="1" width="5.8515625" style="4" customWidth="1"/>
    <col min="2" max="2" width="27.7109375" style="11" customWidth="1"/>
    <col min="3" max="3" width="9.00390625" style="4" customWidth="1"/>
    <col min="4" max="4" width="12.57421875" style="11" customWidth="1"/>
    <col min="5" max="5" width="13.00390625" style="4" customWidth="1"/>
    <col min="6" max="6" width="12.140625" style="4" customWidth="1"/>
    <col min="7" max="8" width="13.00390625" style="4" customWidth="1"/>
    <col min="9" max="9" width="12.28125" style="4" customWidth="1"/>
    <col min="10" max="12" width="13.00390625" style="4" customWidth="1"/>
    <col min="13" max="13" width="11.7109375" style="4" customWidth="1"/>
    <col min="14" max="16384" width="9.140625" style="4" customWidth="1"/>
  </cols>
  <sheetData>
    <row r="1" spans="1:13" ht="15.75" customHeight="1">
      <c r="A1" s="45"/>
      <c r="B1" s="46"/>
      <c r="C1" s="45"/>
      <c r="D1" s="46"/>
      <c r="E1" s="45"/>
      <c r="F1" s="45"/>
      <c r="G1" s="45"/>
      <c r="H1" s="45"/>
      <c r="I1" s="45"/>
      <c r="J1" s="141" t="s">
        <v>42</v>
      </c>
      <c r="K1" s="141"/>
      <c r="L1" s="141"/>
      <c r="M1" s="141"/>
    </row>
    <row r="2" spans="1:13" ht="15.75">
      <c r="A2" s="45"/>
      <c r="B2" s="46"/>
      <c r="C2" s="45"/>
      <c r="D2" s="46"/>
      <c r="E2" s="45"/>
      <c r="F2" s="45"/>
      <c r="G2" s="45"/>
      <c r="H2" s="45"/>
      <c r="I2" s="45"/>
      <c r="J2" s="141"/>
      <c r="K2" s="141"/>
      <c r="L2" s="141"/>
      <c r="M2" s="141"/>
    </row>
    <row r="3" spans="1:13" ht="15.75">
      <c r="A3" s="45"/>
      <c r="B3" s="46"/>
      <c r="C3" s="45"/>
      <c r="D3" s="46"/>
      <c r="E3" s="45"/>
      <c r="F3" s="45"/>
      <c r="G3" s="45"/>
      <c r="H3" s="45"/>
      <c r="I3" s="45"/>
      <c r="J3" s="141"/>
      <c r="K3" s="141"/>
      <c r="L3" s="141"/>
      <c r="M3" s="141"/>
    </row>
    <row r="4" spans="1:13" ht="4.5" customHeight="1">
      <c r="A4" s="45"/>
      <c r="B4" s="46"/>
      <c r="C4" s="45"/>
      <c r="D4" s="46"/>
      <c r="E4" s="45"/>
      <c r="F4" s="45"/>
      <c r="G4" s="45"/>
      <c r="H4" s="45"/>
      <c r="I4" s="45"/>
      <c r="J4" s="141"/>
      <c r="K4" s="141"/>
      <c r="L4" s="141"/>
      <c r="M4" s="141"/>
    </row>
    <row r="5" spans="1:13" ht="15.75">
      <c r="A5" s="143" t="s">
        <v>17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3" ht="15.75">
      <c r="A6" s="143" t="s">
        <v>489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3" ht="15.75">
      <c r="A7" s="142" t="s">
        <v>0</v>
      </c>
      <c r="B7" s="24">
        <v>1100000</v>
      </c>
      <c r="C7" s="94"/>
      <c r="D7" s="46"/>
      <c r="E7" s="132" t="s">
        <v>44</v>
      </c>
      <c r="F7" s="132"/>
      <c r="G7" s="132"/>
      <c r="H7" s="132"/>
      <c r="I7" s="132"/>
      <c r="J7" s="132"/>
      <c r="K7" s="132"/>
      <c r="L7" s="132"/>
      <c r="M7" s="132"/>
    </row>
    <row r="8" spans="1:13" ht="15" customHeight="1">
      <c r="A8" s="142"/>
      <c r="B8" s="25" t="s">
        <v>26</v>
      </c>
      <c r="C8" s="8"/>
      <c r="D8" s="46"/>
      <c r="E8" s="133" t="s">
        <v>15</v>
      </c>
      <c r="F8" s="133"/>
      <c r="G8" s="133"/>
      <c r="H8" s="133"/>
      <c r="I8" s="133"/>
      <c r="J8" s="133"/>
      <c r="K8" s="133"/>
      <c r="L8" s="133"/>
      <c r="M8" s="133"/>
    </row>
    <row r="9" spans="1:13" ht="15.75">
      <c r="A9" s="142" t="s">
        <v>1</v>
      </c>
      <c r="B9" s="24">
        <v>1110000</v>
      </c>
      <c r="C9" s="94"/>
      <c r="D9" s="46"/>
      <c r="E9" s="132" t="s">
        <v>44</v>
      </c>
      <c r="F9" s="132"/>
      <c r="G9" s="132"/>
      <c r="H9" s="132"/>
      <c r="I9" s="132"/>
      <c r="J9" s="132"/>
      <c r="K9" s="132"/>
      <c r="L9" s="132"/>
      <c r="M9" s="132"/>
    </row>
    <row r="10" spans="1:13" ht="15" customHeight="1">
      <c r="A10" s="142"/>
      <c r="B10" s="25" t="s">
        <v>26</v>
      </c>
      <c r="C10" s="8"/>
      <c r="D10" s="46"/>
      <c r="E10" s="144" t="s">
        <v>14</v>
      </c>
      <c r="F10" s="144"/>
      <c r="G10" s="144"/>
      <c r="H10" s="144"/>
      <c r="I10" s="144"/>
      <c r="J10" s="144"/>
      <c r="K10" s="144"/>
      <c r="L10" s="144"/>
      <c r="M10" s="144"/>
    </row>
    <row r="11" spans="1:13" ht="31.5" customHeight="1">
      <c r="A11" s="142" t="s">
        <v>2</v>
      </c>
      <c r="B11" s="26">
        <v>1117325</v>
      </c>
      <c r="C11" s="81" t="s">
        <v>343</v>
      </c>
      <c r="D11" s="46"/>
      <c r="E11" s="174" t="s">
        <v>342</v>
      </c>
      <c r="F11" s="174"/>
      <c r="G11" s="174"/>
      <c r="H11" s="174"/>
      <c r="I11" s="174"/>
      <c r="J11" s="174"/>
      <c r="K11" s="174"/>
      <c r="L11" s="174"/>
      <c r="M11" s="174"/>
    </row>
    <row r="12" spans="1:13" ht="15" customHeight="1">
      <c r="A12" s="142"/>
      <c r="B12" s="25" t="s">
        <v>26</v>
      </c>
      <c r="C12" s="2" t="s">
        <v>3</v>
      </c>
      <c r="D12" s="46"/>
      <c r="E12" s="133" t="s">
        <v>16</v>
      </c>
      <c r="F12" s="133"/>
      <c r="G12" s="133"/>
      <c r="H12" s="133"/>
      <c r="I12" s="133"/>
      <c r="J12" s="133"/>
      <c r="K12" s="133"/>
      <c r="L12" s="133"/>
      <c r="M12" s="133"/>
    </row>
    <row r="13" spans="1:13" ht="19.5" customHeight="1">
      <c r="A13" s="138" t="s">
        <v>30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</row>
    <row r="14" spans="1:13" ht="5.25" customHeight="1">
      <c r="A14" s="1"/>
      <c r="B14" s="46"/>
      <c r="C14" s="45"/>
      <c r="D14" s="46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15" customFormat="1" ht="22.5" customHeight="1">
      <c r="A15" s="90" t="s">
        <v>25</v>
      </c>
      <c r="B15" s="134" t="s">
        <v>27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ht="33" customHeight="1">
      <c r="A16" s="96">
        <v>1</v>
      </c>
      <c r="B16" s="135" t="s">
        <v>344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7"/>
    </row>
    <row r="17" spans="1:13" ht="8.25" customHeight="1">
      <c r="A17" s="1"/>
      <c r="B17" s="46"/>
      <c r="C17" s="45"/>
      <c r="D17" s="46"/>
      <c r="E17" s="45"/>
      <c r="F17" s="45"/>
      <c r="G17" s="45"/>
      <c r="H17" s="45"/>
      <c r="I17" s="45"/>
      <c r="J17" s="45"/>
      <c r="K17" s="45"/>
      <c r="L17" s="45"/>
      <c r="M17" s="45"/>
    </row>
    <row r="18" spans="1:13" ht="58.5" customHeight="1">
      <c r="A18" s="151" t="s">
        <v>345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</row>
    <row r="19" spans="1:13" ht="3.75" customHeight="1">
      <c r="A19" s="94"/>
      <c r="B19" s="46"/>
      <c r="C19" s="45"/>
      <c r="D19" s="46"/>
      <c r="E19" s="45"/>
      <c r="F19" s="45"/>
      <c r="G19" s="45"/>
      <c r="H19" s="45"/>
      <c r="I19" s="45"/>
      <c r="J19" s="45"/>
      <c r="K19" s="45"/>
      <c r="L19" s="45"/>
      <c r="M19" s="45"/>
    </row>
    <row r="20" spans="1:13" ht="15.75">
      <c r="A20" s="5" t="s">
        <v>31</v>
      </c>
      <c r="B20" s="46"/>
      <c r="C20" s="45"/>
      <c r="D20" s="46"/>
      <c r="E20" s="45"/>
      <c r="F20" s="45"/>
      <c r="G20" s="45"/>
      <c r="H20" s="45"/>
      <c r="I20" s="45"/>
      <c r="J20" s="45"/>
      <c r="K20" s="45"/>
      <c r="L20" s="45"/>
      <c r="M20" s="45"/>
    </row>
    <row r="21" spans="1:13" ht="6" customHeight="1">
      <c r="A21" s="1"/>
      <c r="B21" s="46"/>
      <c r="C21" s="45"/>
      <c r="D21" s="46"/>
      <c r="E21" s="45"/>
      <c r="F21" s="45"/>
      <c r="G21" s="45"/>
      <c r="H21" s="45"/>
      <c r="I21" s="45"/>
      <c r="J21" s="45"/>
      <c r="K21" s="45"/>
      <c r="L21" s="45"/>
      <c r="M21" s="45"/>
    </row>
    <row r="22" spans="1:13" s="15" customFormat="1" ht="24" customHeight="1">
      <c r="A22" s="90" t="s">
        <v>25</v>
      </c>
      <c r="B22" s="134" t="s">
        <v>5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ht="41.25" customHeight="1">
      <c r="A23" s="96">
        <v>1</v>
      </c>
      <c r="B23" s="135" t="s">
        <v>346</v>
      </c>
      <c r="C23" s="136"/>
      <c r="D23" s="136"/>
      <c r="E23" s="136"/>
      <c r="F23" s="136"/>
      <c r="G23" s="136"/>
      <c r="H23" s="136" t="s">
        <v>274</v>
      </c>
      <c r="I23" s="136"/>
      <c r="J23" s="136"/>
      <c r="K23" s="136"/>
      <c r="L23" s="136"/>
      <c r="M23" s="137"/>
    </row>
    <row r="24" spans="1:13" ht="15.75" hidden="1">
      <c r="A24" s="96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1:13" ht="9" customHeight="1">
      <c r="A25" s="1"/>
      <c r="B25" s="46"/>
      <c r="C25" s="45"/>
      <c r="D25" s="46"/>
      <c r="E25" s="45"/>
      <c r="F25" s="45"/>
      <c r="G25" s="45"/>
      <c r="H25" s="45"/>
      <c r="I25" s="45"/>
      <c r="J25" s="45"/>
      <c r="K25" s="45"/>
      <c r="L25" s="45"/>
      <c r="M25" s="45"/>
    </row>
    <row r="26" spans="1:13" ht="15.75">
      <c r="A26" s="5" t="s">
        <v>32</v>
      </c>
      <c r="B26" s="46"/>
      <c r="C26" s="45"/>
      <c r="D26" s="46"/>
      <c r="E26" s="45"/>
      <c r="F26" s="45"/>
      <c r="G26" s="45"/>
      <c r="H26" s="45"/>
      <c r="I26" s="45"/>
      <c r="J26" s="45"/>
      <c r="K26" s="45"/>
      <c r="L26" s="45"/>
      <c r="M26" s="45"/>
    </row>
    <row r="27" spans="1:13" ht="12.75" customHeight="1">
      <c r="A27" s="45"/>
      <c r="B27" s="27"/>
      <c r="C27" s="45"/>
      <c r="D27" s="46"/>
      <c r="E27" s="45"/>
      <c r="F27" s="45"/>
      <c r="G27" s="45"/>
      <c r="H27" s="45"/>
      <c r="I27" s="45"/>
      <c r="J27" s="45"/>
      <c r="K27" s="45"/>
      <c r="L27" s="49" t="s">
        <v>28</v>
      </c>
      <c r="M27" s="45"/>
    </row>
    <row r="28" spans="1:26" s="11" customFormat="1" ht="18.75" customHeight="1">
      <c r="A28" s="139" t="s">
        <v>25</v>
      </c>
      <c r="B28" s="139" t="s">
        <v>33</v>
      </c>
      <c r="C28" s="139"/>
      <c r="D28" s="139"/>
      <c r="E28" s="139" t="s">
        <v>18</v>
      </c>
      <c r="F28" s="139"/>
      <c r="G28" s="139"/>
      <c r="H28" s="139" t="s">
        <v>34</v>
      </c>
      <c r="I28" s="139"/>
      <c r="J28" s="139"/>
      <c r="K28" s="139" t="s">
        <v>19</v>
      </c>
      <c r="L28" s="139"/>
      <c r="M28" s="139"/>
      <c r="R28" s="131"/>
      <c r="S28" s="131"/>
      <c r="T28" s="131"/>
      <c r="U28" s="131"/>
      <c r="V28" s="131"/>
      <c r="W28" s="131"/>
      <c r="X28" s="131"/>
      <c r="Y28" s="131"/>
      <c r="Z28" s="131"/>
    </row>
    <row r="29" spans="1:26" s="11" customFormat="1" ht="25.5">
      <c r="A29" s="139"/>
      <c r="B29" s="139"/>
      <c r="C29" s="139"/>
      <c r="D29" s="139"/>
      <c r="E29" s="95" t="s">
        <v>20</v>
      </c>
      <c r="F29" s="95" t="s">
        <v>21</v>
      </c>
      <c r="G29" s="95" t="s">
        <v>22</v>
      </c>
      <c r="H29" s="95" t="s">
        <v>20</v>
      </c>
      <c r="I29" s="95" t="s">
        <v>21</v>
      </c>
      <c r="J29" s="95" t="s">
        <v>22</v>
      </c>
      <c r="K29" s="95" t="s">
        <v>20</v>
      </c>
      <c r="L29" s="95" t="s">
        <v>21</v>
      </c>
      <c r="M29" s="95" t="s">
        <v>22</v>
      </c>
      <c r="R29" s="89"/>
      <c r="S29" s="89"/>
      <c r="T29" s="89"/>
      <c r="U29" s="89"/>
      <c r="V29" s="89"/>
      <c r="W29" s="89"/>
      <c r="X29" s="89"/>
      <c r="Y29" s="89"/>
      <c r="Z29" s="89"/>
    </row>
    <row r="30" spans="1:26" ht="15.75">
      <c r="A30" s="96">
        <v>1</v>
      </c>
      <c r="B30" s="145">
        <v>2</v>
      </c>
      <c r="C30" s="145"/>
      <c r="D30" s="145"/>
      <c r="E30" s="96">
        <v>3</v>
      </c>
      <c r="F30" s="96">
        <v>4</v>
      </c>
      <c r="G30" s="96">
        <v>5</v>
      </c>
      <c r="H30" s="96">
        <v>6</v>
      </c>
      <c r="I30" s="96">
        <v>7</v>
      </c>
      <c r="J30" s="96">
        <v>8</v>
      </c>
      <c r="K30" s="96">
        <v>9</v>
      </c>
      <c r="L30" s="96">
        <v>10</v>
      </c>
      <c r="M30" s="96">
        <v>11</v>
      </c>
      <c r="R30" s="6"/>
      <c r="S30" s="6"/>
      <c r="T30" s="6"/>
      <c r="U30" s="6"/>
      <c r="V30" s="6"/>
      <c r="W30" s="6"/>
      <c r="X30" s="6"/>
      <c r="Y30" s="6"/>
      <c r="Z30" s="6"/>
    </row>
    <row r="31" spans="1:26" ht="48.75" customHeight="1">
      <c r="A31" s="96"/>
      <c r="B31" s="149" t="s">
        <v>347</v>
      </c>
      <c r="C31" s="149" t="s">
        <v>325</v>
      </c>
      <c r="D31" s="149" t="s">
        <v>325</v>
      </c>
      <c r="E31" s="96">
        <v>0</v>
      </c>
      <c r="F31" s="96">
        <v>1880303</v>
      </c>
      <c r="G31" s="96">
        <f>E31+F31</f>
        <v>1880303</v>
      </c>
      <c r="H31" s="96">
        <v>0</v>
      </c>
      <c r="I31" s="96">
        <v>1880302</v>
      </c>
      <c r="J31" s="96">
        <f>H31+I31</f>
        <v>1880302</v>
      </c>
      <c r="K31" s="96">
        <v>0</v>
      </c>
      <c r="L31" s="96">
        <f>I31-F31</f>
        <v>-1</v>
      </c>
      <c r="M31" s="96">
        <f>K31+L31</f>
        <v>-1</v>
      </c>
      <c r="R31" s="6"/>
      <c r="S31" s="6"/>
      <c r="T31" s="6"/>
      <c r="U31" s="6"/>
      <c r="V31" s="6"/>
      <c r="W31" s="6"/>
      <c r="X31" s="6"/>
      <c r="Y31" s="6"/>
      <c r="Z31" s="6"/>
    </row>
    <row r="32" spans="1:26" ht="15.75">
      <c r="A32" s="96"/>
      <c r="B32" s="145" t="s">
        <v>6</v>
      </c>
      <c r="C32" s="145"/>
      <c r="D32" s="145"/>
      <c r="E32" s="96">
        <f>E31</f>
        <v>0</v>
      </c>
      <c r="F32" s="96">
        <f aca="true" t="shared" si="0" ref="F32:M32">F31</f>
        <v>1880303</v>
      </c>
      <c r="G32" s="96">
        <f t="shared" si="0"/>
        <v>1880303</v>
      </c>
      <c r="H32" s="96">
        <f t="shared" si="0"/>
        <v>0</v>
      </c>
      <c r="I32" s="96">
        <f t="shared" si="0"/>
        <v>1880302</v>
      </c>
      <c r="J32" s="96">
        <f t="shared" si="0"/>
        <v>1880302</v>
      </c>
      <c r="K32" s="96">
        <f t="shared" si="0"/>
        <v>0</v>
      </c>
      <c r="L32" s="96">
        <f t="shared" si="0"/>
        <v>-1</v>
      </c>
      <c r="M32" s="96">
        <f t="shared" si="0"/>
        <v>-1</v>
      </c>
      <c r="R32" s="6"/>
      <c r="S32" s="6"/>
      <c r="T32" s="6"/>
      <c r="U32" s="6"/>
      <c r="V32" s="6"/>
      <c r="W32" s="6"/>
      <c r="X32" s="6"/>
      <c r="Y32" s="6"/>
      <c r="Z32" s="6"/>
    </row>
    <row r="33" spans="1:13" ht="16.5" customHeight="1">
      <c r="A33" s="172" t="s">
        <v>35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</row>
    <row r="34" spans="1:13" ht="8.25" customHeight="1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</row>
    <row r="35" spans="1:13" ht="17.25" customHeight="1">
      <c r="A35" s="151" t="s">
        <v>36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</row>
    <row r="36" spans="1:13" s="11" customFormat="1" ht="12.7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27" t="s">
        <v>28</v>
      </c>
      <c r="L36" s="46"/>
      <c r="M36" s="46"/>
    </row>
    <row r="37" spans="1:13" s="11" customFormat="1" ht="16.5" customHeight="1">
      <c r="A37" s="139" t="s">
        <v>4</v>
      </c>
      <c r="B37" s="139" t="s">
        <v>37</v>
      </c>
      <c r="C37" s="139"/>
      <c r="D37" s="139"/>
      <c r="E37" s="139" t="s">
        <v>18</v>
      </c>
      <c r="F37" s="139"/>
      <c r="G37" s="139"/>
      <c r="H37" s="139" t="s">
        <v>34</v>
      </c>
      <c r="I37" s="139"/>
      <c r="J37" s="139"/>
      <c r="K37" s="139" t="s">
        <v>19</v>
      </c>
      <c r="L37" s="139"/>
      <c r="M37" s="139"/>
    </row>
    <row r="38" spans="1:13" s="11" customFormat="1" ht="27" customHeight="1">
      <c r="A38" s="139"/>
      <c r="B38" s="139"/>
      <c r="C38" s="139"/>
      <c r="D38" s="139"/>
      <c r="E38" s="95" t="s">
        <v>20</v>
      </c>
      <c r="F38" s="95" t="s">
        <v>21</v>
      </c>
      <c r="G38" s="95" t="s">
        <v>22</v>
      </c>
      <c r="H38" s="95" t="s">
        <v>20</v>
      </c>
      <c r="I38" s="95" t="s">
        <v>21</v>
      </c>
      <c r="J38" s="95" t="s">
        <v>22</v>
      </c>
      <c r="K38" s="95" t="s">
        <v>20</v>
      </c>
      <c r="L38" s="95" t="s">
        <v>21</v>
      </c>
      <c r="M38" s="95" t="s">
        <v>22</v>
      </c>
    </row>
    <row r="39" spans="1:13" s="11" customFormat="1" ht="19.5" customHeight="1">
      <c r="A39" s="95">
        <v>1</v>
      </c>
      <c r="B39" s="139">
        <v>2</v>
      </c>
      <c r="C39" s="139"/>
      <c r="D39" s="139"/>
      <c r="E39" s="95">
        <v>3</v>
      </c>
      <c r="F39" s="95">
        <v>4</v>
      </c>
      <c r="G39" s="95">
        <v>5</v>
      </c>
      <c r="H39" s="95">
        <v>6</v>
      </c>
      <c r="I39" s="95">
        <v>7</v>
      </c>
      <c r="J39" s="95">
        <v>8</v>
      </c>
      <c r="K39" s="95">
        <v>9</v>
      </c>
      <c r="L39" s="95">
        <v>10</v>
      </c>
      <c r="M39" s="95">
        <v>11</v>
      </c>
    </row>
    <row r="40" spans="1:13" s="48" customFormat="1" ht="54" customHeight="1">
      <c r="A40" s="47"/>
      <c r="B40" s="146" t="s">
        <v>183</v>
      </c>
      <c r="C40" s="147"/>
      <c r="D40" s="148"/>
      <c r="E40" s="47">
        <v>0</v>
      </c>
      <c r="F40" s="47">
        <v>1880303</v>
      </c>
      <c r="G40" s="47">
        <f>E40+F40</f>
        <v>1880303</v>
      </c>
      <c r="H40" s="47">
        <v>0</v>
      </c>
      <c r="I40" s="47">
        <v>1880302</v>
      </c>
      <c r="J40" s="47">
        <f>H40+I40</f>
        <v>1880302</v>
      </c>
      <c r="K40" s="47">
        <f>H40-E40</f>
        <v>0</v>
      </c>
      <c r="L40" s="47">
        <f>I40-F40</f>
        <v>-1</v>
      </c>
      <c r="M40" s="47">
        <f>K40+L40</f>
        <v>-1</v>
      </c>
    </row>
    <row r="41" spans="1:26" ht="15.75">
      <c r="A41" s="96"/>
      <c r="B41" s="145" t="s">
        <v>6</v>
      </c>
      <c r="C41" s="145"/>
      <c r="D41" s="145"/>
      <c r="E41" s="96">
        <f>E40</f>
        <v>0</v>
      </c>
      <c r="F41" s="96">
        <f aca="true" t="shared" si="1" ref="F41:M41">F40</f>
        <v>1880303</v>
      </c>
      <c r="G41" s="96">
        <f t="shared" si="1"/>
        <v>1880303</v>
      </c>
      <c r="H41" s="96">
        <f t="shared" si="1"/>
        <v>0</v>
      </c>
      <c r="I41" s="96">
        <f t="shared" si="1"/>
        <v>1880302</v>
      </c>
      <c r="J41" s="96">
        <f t="shared" si="1"/>
        <v>1880302</v>
      </c>
      <c r="K41" s="96">
        <f t="shared" si="1"/>
        <v>0</v>
      </c>
      <c r="L41" s="96">
        <f t="shared" si="1"/>
        <v>-1</v>
      </c>
      <c r="M41" s="96">
        <f t="shared" si="1"/>
        <v>-1</v>
      </c>
      <c r="R41" s="6"/>
      <c r="S41" s="6"/>
      <c r="T41" s="6"/>
      <c r="U41" s="6"/>
      <c r="V41" s="6"/>
      <c r="W41" s="6"/>
      <c r="X41" s="6"/>
      <c r="Y41" s="6"/>
      <c r="Z41" s="6"/>
    </row>
    <row r="42" spans="1:13" ht="15.75">
      <c r="A42" s="1"/>
      <c r="B42" s="46"/>
      <c r="C42" s="45"/>
      <c r="D42" s="46"/>
      <c r="E42" s="45"/>
      <c r="F42" s="45"/>
      <c r="G42" s="45"/>
      <c r="H42" s="45"/>
      <c r="I42" s="45"/>
      <c r="J42" s="45"/>
      <c r="K42" s="45"/>
      <c r="L42" s="45"/>
      <c r="M42" s="45"/>
    </row>
    <row r="43" spans="1:13" ht="15.75">
      <c r="A43" s="5" t="s">
        <v>38</v>
      </c>
      <c r="B43" s="46"/>
      <c r="C43" s="45"/>
      <c r="D43" s="46"/>
      <c r="E43" s="45"/>
      <c r="F43" s="45"/>
      <c r="G43" s="45"/>
      <c r="H43" s="45"/>
      <c r="I43" s="45"/>
      <c r="J43" s="45"/>
      <c r="K43" s="45"/>
      <c r="L43" s="45"/>
      <c r="M43" s="45"/>
    </row>
    <row r="44" spans="1:13" ht="15.75">
      <c r="A44" s="1"/>
      <c r="B44" s="46"/>
      <c r="C44" s="45"/>
      <c r="D44" s="46"/>
      <c r="E44" s="45"/>
      <c r="F44" s="45"/>
      <c r="G44" s="45"/>
      <c r="H44" s="45"/>
      <c r="I44" s="45"/>
      <c r="J44" s="45"/>
      <c r="K44" s="45"/>
      <c r="L44" s="45"/>
      <c r="M44" s="45"/>
    </row>
    <row r="45" spans="1:13" ht="15.75" customHeight="1">
      <c r="A45" s="139" t="s">
        <v>4</v>
      </c>
      <c r="B45" s="139" t="s">
        <v>23</v>
      </c>
      <c r="C45" s="139" t="s">
        <v>7</v>
      </c>
      <c r="D45" s="139" t="s">
        <v>8</v>
      </c>
      <c r="E45" s="139" t="s">
        <v>52</v>
      </c>
      <c r="F45" s="139"/>
      <c r="G45" s="139"/>
      <c r="H45" s="139" t="s">
        <v>53</v>
      </c>
      <c r="I45" s="139"/>
      <c r="J45" s="139"/>
      <c r="K45" s="139" t="s">
        <v>19</v>
      </c>
      <c r="L45" s="139"/>
      <c r="M45" s="139"/>
    </row>
    <row r="46" spans="1:13" ht="25.5">
      <c r="A46" s="139"/>
      <c r="B46" s="139"/>
      <c r="C46" s="139"/>
      <c r="D46" s="139"/>
      <c r="E46" s="95" t="s">
        <v>20</v>
      </c>
      <c r="F46" s="95" t="s">
        <v>21</v>
      </c>
      <c r="G46" s="95" t="s">
        <v>22</v>
      </c>
      <c r="H46" s="95" t="s">
        <v>20</v>
      </c>
      <c r="I46" s="95" t="s">
        <v>21</v>
      </c>
      <c r="J46" s="95" t="s">
        <v>22</v>
      </c>
      <c r="K46" s="34" t="s">
        <v>20</v>
      </c>
      <c r="L46" s="34" t="s">
        <v>21</v>
      </c>
      <c r="M46" s="34" t="s">
        <v>22</v>
      </c>
    </row>
    <row r="47" spans="1:13" ht="15.75" customHeight="1">
      <c r="A47" s="95">
        <v>1</v>
      </c>
      <c r="B47" s="95">
        <v>2</v>
      </c>
      <c r="C47" s="95">
        <v>3</v>
      </c>
      <c r="D47" s="95">
        <v>4</v>
      </c>
      <c r="E47" s="95">
        <v>5</v>
      </c>
      <c r="F47" s="95">
        <v>6</v>
      </c>
      <c r="G47" s="95">
        <v>7</v>
      </c>
      <c r="H47" s="95">
        <v>8</v>
      </c>
      <c r="I47" s="95">
        <v>9</v>
      </c>
      <c r="J47" s="95">
        <v>10</v>
      </c>
      <c r="K47" s="95">
        <v>11</v>
      </c>
      <c r="L47" s="95">
        <v>12</v>
      </c>
      <c r="M47" s="95">
        <v>13</v>
      </c>
    </row>
    <row r="48" spans="1:13" ht="30.75" customHeight="1">
      <c r="A48" s="169" t="s">
        <v>348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1"/>
    </row>
    <row r="49" spans="1:13" ht="15.75">
      <c r="A49" s="95">
        <v>1</v>
      </c>
      <c r="B49" s="97" t="s">
        <v>9</v>
      </c>
      <c r="C49" s="22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1:13" ht="25.5">
      <c r="A50" s="95" t="s">
        <v>54</v>
      </c>
      <c r="B50" s="82" t="s">
        <v>351</v>
      </c>
      <c r="C50" s="83" t="s">
        <v>85</v>
      </c>
      <c r="D50" s="83" t="s">
        <v>143</v>
      </c>
      <c r="E50" s="84"/>
      <c r="F50" s="84">
        <v>1880303</v>
      </c>
      <c r="G50" s="95">
        <f>E50+F50</f>
        <v>1880303</v>
      </c>
      <c r="H50" s="95">
        <v>0</v>
      </c>
      <c r="I50" s="95">
        <f>I40</f>
        <v>1880302</v>
      </c>
      <c r="J50" s="95">
        <f>H50+I50</f>
        <v>1880302</v>
      </c>
      <c r="K50" s="95">
        <f>H50-E50</f>
        <v>0</v>
      </c>
      <c r="L50" s="95">
        <v>0</v>
      </c>
      <c r="M50" s="95">
        <f>K50+L50</f>
        <v>0</v>
      </c>
    </row>
    <row r="51" spans="1:13" ht="15.75">
      <c r="A51" s="139" t="s">
        <v>64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</row>
    <row r="52" spans="1:13" ht="15.75" hidden="1">
      <c r="A52" s="155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</row>
    <row r="53" spans="1:13" ht="15.75">
      <c r="A53" s="95">
        <v>2</v>
      </c>
      <c r="B53" s="97" t="s">
        <v>10</v>
      </c>
      <c r="C53" s="22"/>
      <c r="D53" s="95"/>
      <c r="E53" s="95"/>
      <c r="F53" s="95" t="s">
        <v>66</v>
      </c>
      <c r="G53" s="95"/>
      <c r="H53" s="36"/>
      <c r="I53" s="95" t="s">
        <v>66</v>
      </c>
      <c r="J53" s="95" t="s">
        <v>66</v>
      </c>
      <c r="K53" s="95"/>
      <c r="L53" s="36"/>
      <c r="M53" s="36"/>
    </row>
    <row r="54" spans="1:13" ht="25.5">
      <c r="A54" s="95" t="s">
        <v>67</v>
      </c>
      <c r="B54" s="74" t="s">
        <v>349</v>
      </c>
      <c r="C54" s="83" t="s">
        <v>56</v>
      </c>
      <c r="D54" s="83" t="s">
        <v>328</v>
      </c>
      <c r="E54" s="84"/>
      <c r="F54" s="84">
        <v>4</v>
      </c>
      <c r="G54" s="95">
        <v>4</v>
      </c>
      <c r="H54" s="36">
        <v>0</v>
      </c>
      <c r="I54" s="84">
        <v>2</v>
      </c>
      <c r="J54" s="95">
        <f>H54+I54</f>
        <v>2</v>
      </c>
      <c r="K54" s="41">
        <f>H54-E54</f>
        <v>0</v>
      </c>
      <c r="L54" s="41">
        <f>I54-F54</f>
        <v>-2</v>
      </c>
      <c r="M54" s="36">
        <f>K54+L54</f>
        <v>-2</v>
      </c>
    </row>
    <row r="55" spans="1:13" ht="25.5">
      <c r="A55" s="95" t="s">
        <v>69</v>
      </c>
      <c r="B55" s="74" t="s">
        <v>350</v>
      </c>
      <c r="C55" s="83" t="s">
        <v>330</v>
      </c>
      <c r="D55" s="83" t="s">
        <v>331</v>
      </c>
      <c r="E55" s="84"/>
      <c r="F55" s="98">
        <v>87.26</v>
      </c>
      <c r="G55" s="95">
        <f>E55+F55</f>
        <v>87.26</v>
      </c>
      <c r="H55" s="36">
        <v>0</v>
      </c>
      <c r="I55" s="98">
        <v>115.2</v>
      </c>
      <c r="J55" s="95">
        <f>H55+I55</f>
        <v>115.2</v>
      </c>
      <c r="K55" s="41">
        <f>H55-E55</f>
        <v>0</v>
      </c>
      <c r="L55" s="95">
        <v>0</v>
      </c>
      <c r="M55" s="36">
        <f>K55+L55</f>
        <v>0</v>
      </c>
    </row>
    <row r="56" spans="1:13" ht="15.75">
      <c r="A56" s="139" t="s">
        <v>64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</row>
    <row r="57" spans="1:13" ht="15.75" hidden="1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</row>
    <row r="58" spans="1:13" ht="15.75">
      <c r="A58" s="95">
        <v>3</v>
      </c>
      <c r="B58" s="97" t="s">
        <v>11</v>
      </c>
      <c r="C58" s="22"/>
      <c r="D58" s="95" t="s">
        <v>66</v>
      </c>
      <c r="E58" s="95" t="s">
        <v>66</v>
      </c>
      <c r="F58" s="95" t="s">
        <v>66</v>
      </c>
      <c r="G58" s="95"/>
      <c r="H58" s="36"/>
      <c r="I58" s="95" t="s">
        <v>66</v>
      </c>
      <c r="J58" s="95" t="s">
        <v>66</v>
      </c>
      <c r="K58" s="95"/>
      <c r="L58" s="36"/>
      <c r="M58" s="36"/>
    </row>
    <row r="59" spans="1:13" ht="38.25">
      <c r="A59" s="95" t="s">
        <v>149</v>
      </c>
      <c r="B59" s="74" t="s">
        <v>352</v>
      </c>
      <c r="C59" s="83" t="s">
        <v>85</v>
      </c>
      <c r="D59" s="83" t="s">
        <v>151</v>
      </c>
      <c r="E59" s="39">
        <v>0</v>
      </c>
      <c r="F59" s="101">
        <f>1359641/F55</f>
        <v>15581.492092596836</v>
      </c>
      <c r="G59" s="101">
        <f>E59+F59</f>
        <v>15581.492092596836</v>
      </c>
      <c r="H59" s="40">
        <v>0</v>
      </c>
      <c r="I59" s="101">
        <f>1359641/I55</f>
        <v>11802.439236111111</v>
      </c>
      <c r="J59" s="101">
        <f>H59+I59</f>
        <v>11802.439236111111</v>
      </c>
      <c r="K59" s="39">
        <v>0</v>
      </c>
      <c r="L59" s="101">
        <f>I59-F59</f>
        <v>-3779.052856485725</v>
      </c>
      <c r="M59" s="40">
        <f>K59+L59</f>
        <v>-3779.052856485725</v>
      </c>
    </row>
    <row r="60" spans="1:13" ht="22.5" customHeight="1">
      <c r="A60" s="139" t="s">
        <v>95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</row>
    <row r="61" spans="1:13" ht="29.25" customHeight="1" hidden="1">
      <c r="A61" s="1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</row>
    <row r="62" spans="1:13" ht="15.75">
      <c r="A62" s="95">
        <v>4</v>
      </c>
      <c r="B62" s="97" t="s">
        <v>12</v>
      </c>
      <c r="C62" s="22"/>
      <c r="D62" s="95" t="s">
        <v>66</v>
      </c>
      <c r="E62" s="95" t="s">
        <v>66</v>
      </c>
      <c r="F62" s="95" t="s">
        <v>66</v>
      </c>
      <c r="G62" s="95"/>
      <c r="H62" s="36"/>
      <c r="I62" s="95" t="s">
        <v>66</v>
      </c>
      <c r="J62" s="95" t="s">
        <v>66</v>
      </c>
      <c r="K62" s="95"/>
      <c r="L62" s="36"/>
      <c r="M62" s="36"/>
    </row>
    <row r="63" spans="1:13" ht="26.25">
      <c r="A63" s="23" t="s">
        <v>102</v>
      </c>
      <c r="B63" s="77" t="s">
        <v>333</v>
      </c>
      <c r="C63" s="83" t="s">
        <v>108</v>
      </c>
      <c r="D63" s="83" t="s">
        <v>175</v>
      </c>
      <c r="E63" s="83"/>
      <c r="F63" s="111">
        <v>100</v>
      </c>
      <c r="G63" s="41">
        <f>E63+F63</f>
        <v>100</v>
      </c>
      <c r="H63" s="36">
        <v>0</v>
      </c>
      <c r="I63" s="95">
        <v>100</v>
      </c>
      <c r="J63" s="41">
        <f>H63+I63</f>
        <v>100</v>
      </c>
      <c r="K63" s="41">
        <f>J63-G63</f>
        <v>0</v>
      </c>
      <c r="L63" s="95">
        <v>0</v>
      </c>
      <c r="M63" s="42">
        <f>K63+L63</f>
        <v>0</v>
      </c>
    </row>
    <row r="64" spans="1:13" s="15" customFormat="1" ht="16.5" customHeight="1">
      <c r="A64" s="134" t="s">
        <v>24</v>
      </c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</row>
    <row r="65" spans="1:13" ht="44.25" customHeight="1" hidden="1">
      <c r="A65" s="155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</row>
    <row r="66" spans="1:13" ht="15.75">
      <c r="A66" s="1"/>
      <c r="B66" s="46"/>
      <c r="C66" s="45"/>
      <c r="D66" s="46"/>
      <c r="E66" s="45"/>
      <c r="F66" s="45"/>
      <c r="G66" s="45"/>
      <c r="H66" s="45"/>
      <c r="I66" s="45"/>
      <c r="J66" s="45"/>
      <c r="K66" s="45"/>
      <c r="L66" s="45"/>
      <c r="M66" s="45"/>
    </row>
    <row r="67" spans="1:13" ht="15.75">
      <c r="A67" s="5" t="s">
        <v>39</v>
      </c>
      <c r="B67" s="30"/>
      <c r="C67" s="5"/>
      <c r="D67" s="30"/>
      <c r="E67" s="45"/>
      <c r="F67" s="45"/>
      <c r="G67" s="45"/>
      <c r="H67" s="45"/>
      <c r="I67" s="45"/>
      <c r="J67" s="45"/>
      <c r="K67" s="45"/>
      <c r="L67" s="45"/>
      <c r="M67" s="45"/>
    </row>
    <row r="68" spans="1:13" ht="15.75">
      <c r="A68" s="138" t="s">
        <v>40</v>
      </c>
      <c r="B68" s="138"/>
      <c r="C68" s="138"/>
      <c r="D68" s="138"/>
      <c r="E68" s="45"/>
      <c r="F68" s="45"/>
      <c r="G68" s="45"/>
      <c r="H68" s="45"/>
      <c r="I68" s="45"/>
      <c r="J68" s="45"/>
      <c r="K68" s="45"/>
      <c r="L68" s="45"/>
      <c r="M68" s="45"/>
    </row>
    <row r="69" spans="1:13" ht="15.75">
      <c r="A69" s="7" t="s">
        <v>41</v>
      </c>
      <c r="B69" s="31"/>
      <c r="C69" s="7"/>
      <c r="D69" s="31"/>
      <c r="E69" s="45"/>
      <c r="F69" s="45"/>
      <c r="G69" s="45"/>
      <c r="H69" s="45"/>
      <c r="I69" s="45"/>
      <c r="J69" s="45"/>
      <c r="K69" s="45"/>
      <c r="L69" s="45"/>
      <c r="M69" s="45"/>
    </row>
    <row r="70" spans="1:13" ht="15.75">
      <c r="A70" s="151" t="s">
        <v>116</v>
      </c>
      <c r="B70" s="151"/>
      <c r="C70" s="151"/>
      <c r="D70" s="151"/>
      <c r="E70" s="151"/>
      <c r="F70" s="45"/>
      <c r="G70" s="45"/>
      <c r="H70" s="45"/>
      <c r="I70" s="45"/>
      <c r="J70" s="45"/>
      <c r="K70" s="45"/>
      <c r="L70" s="45"/>
      <c r="M70" s="45"/>
    </row>
    <row r="71" spans="1:13" ht="15.75">
      <c r="A71" s="151"/>
      <c r="B71" s="151"/>
      <c r="C71" s="151"/>
      <c r="D71" s="151"/>
      <c r="E71" s="151"/>
      <c r="F71" s="45"/>
      <c r="G71" s="156"/>
      <c r="H71" s="156"/>
      <c r="I71" s="45"/>
      <c r="J71" s="156" t="s">
        <v>118</v>
      </c>
      <c r="K71" s="156"/>
      <c r="L71" s="156"/>
      <c r="M71" s="156"/>
    </row>
    <row r="72" spans="1:13" ht="36" customHeight="1">
      <c r="A72" s="130"/>
      <c r="B72" s="193"/>
      <c r="C72" s="130"/>
      <c r="D72" s="193"/>
      <c r="E72" s="130"/>
      <c r="F72" s="45"/>
      <c r="G72" s="153" t="s">
        <v>13</v>
      </c>
      <c r="H72" s="153"/>
      <c r="I72" s="45"/>
      <c r="J72" s="152" t="s">
        <v>29</v>
      </c>
      <c r="K72" s="152"/>
      <c r="L72" s="152"/>
      <c r="M72" s="152"/>
    </row>
    <row r="73" spans="1:13" ht="15.75">
      <c r="A73" s="151" t="s">
        <v>490</v>
      </c>
      <c r="B73" s="151"/>
      <c r="C73" s="151"/>
      <c r="D73" s="151"/>
      <c r="E73" s="151"/>
      <c r="F73" s="45"/>
      <c r="G73" s="156"/>
      <c r="H73" s="156"/>
      <c r="I73" s="45"/>
      <c r="J73" s="156" t="s">
        <v>270</v>
      </c>
      <c r="K73" s="156"/>
      <c r="L73" s="156"/>
      <c r="M73" s="156"/>
    </row>
    <row r="74" spans="1:13" ht="15.75">
      <c r="A74" s="151"/>
      <c r="B74" s="151"/>
      <c r="C74" s="151"/>
      <c r="D74" s="151"/>
      <c r="E74" s="151"/>
      <c r="F74" s="45"/>
      <c r="G74" s="153" t="s">
        <v>13</v>
      </c>
      <c r="H74" s="153"/>
      <c r="I74" s="45"/>
      <c r="J74" s="152" t="s">
        <v>29</v>
      </c>
      <c r="K74" s="152"/>
      <c r="L74" s="152"/>
      <c r="M74" s="152"/>
    </row>
  </sheetData>
  <sheetProtection/>
  <mergeCells count="68">
    <mergeCell ref="J1:M4"/>
    <mergeCell ref="A5:M5"/>
    <mergeCell ref="A6:M6"/>
    <mergeCell ref="A7:A8"/>
    <mergeCell ref="E7:M7"/>
    <mergeCell ref="E8:M8"/>
    <mergeCell ref="B23:M23"/>
    <mergeCell ref="A9:A10"/>
    <mergeCell ref="E9:M9"/>
    <mergeCell ref="E10:M10"/>
    <mergeCell ref="A11:A12"/>
    <mergeCell ref="E11:M11"/>
    <mergeCell ref="E12:M12"/>
    <mergeCell ref="A28:A29"/>
    <mergeCell ref="B28:D29"/>
    <mergeCell ref="E28:G28"/>
    <mergeCell ref="H28:J28"/>
    <mergeCell ref="K28:M28"/>
    <mergeCell ref="A13:M13"/>
    <mergeCell ref="B15:M15"/>
    <mergeCell ref="B16:M16"/>
    <mergeCell ref="A18:M18"/>
    <mergeCell ref="B22:M22"/>
    <mergeCell ref="R28:T28"/>
    <mergeCell ref="U28:W28"/>
    <mergeCell ref="X28:Z28"/>
    <mergeCell ref="B30:D30"/>
    <mergeCell ref="B31:D31"/>
    <mergeCell ref="B24:M24"/>
    <mergeCell ref="B32:D32"/>
    <mergeCell ref="A33:M33"/>
    <mergeCell ref="A34:M34"/>
    <mergeCell ref="A35:M35"/>
    <mergeCell ref="A37:A38"/>
    <mergeCell ref="B37:D38"/>
    <mergeCell ref="E37:G37"/>
    <mergeCell ref="H37:J37"/>
    <mergeCell ref="K37:M37"/>
    <mergeCell ref="B39:D39"/>
    <mergeCell ref="B40:D40"/>
    <mergeCell ref="B41:D41"/>
    <mergeCell ref="A45:A46"/>
    <mergeCell ref="B45:B46"/>
    <mergeCell ref="C45:C46"/>
    <mergeCell ref="D45:D46"/>
    <mergeCell ref="A56:M56"/>
    <mergeCell ref="A57:M57"/>
    <mergeCell ref="A60:M60"/>
    <mergeCell ref="A61:M61"/>
    <mergeCell ref="E45:G45"/>
    <mergeCell ref="H45:J45"/>
    <mergeCell ref="K45:M45"/>
    <mergeCell ref="A48:M48"/>
    <mergeCell ref="A51:M51"/>
    <mergeCell ref="A52:M52"/>
    <mergeCell ref="A64:M64"/>
    <mergeCell ref="A65:M65"/>
    <mergeCell ref="A68:D68"/>
    <mergeCell ref="A70:E71"/>
    <mergeCell ref="G71:H71"/>
    <mergeCell ref="J71:M71"/>
    <mergeCell ref="G72:H72"/>
    <mergeCell ref="J72:M72"/>
    <mergeCell ref="A73:E74"/>
    <mergeCell ref="G73:H73"/>
    <mergeCell ref="J73:M73"/>
    <mergeCell ref="G74:H74"/>
    <mergeCell ref="J74:M74"/>
  </mergeCells>
  <printOptions/>
  <pageMargins left="0.35433070866141736" right="0.15748031496062992" top="0.15748031496062992" bottom="0.11811023622047245" header="0.31496062992125984" footer="0.31496062992125984"/>
  <pageSetup horizontalDpi="600" verticalDpi="600" orientation="landscape" paperSize="9" scale="80" r:id="rId1"/>
  <rowBreaks count="1" manualBreakCount="1">
    <brk id="34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Z74"/>
  <sheetViews>
    <sheetView view="pageBreakPreview" zoomScale="60" zoomScalePageLayoutView="0" workbookViewId="0" topLeftCell="A38">
      <selection activeCell="A64" sqref="A64:M64"/>
    </sheetView>
  </sheetViews>
  <sheetFormatPr defaultColWidth="9.140625" defaultRowHeight="15"/>
  <cols>
    <col min="1" max="1" width="5.8515625" style="4" customWidth="1"/>
    <col min="2" max="2" width="27.7109375" style="11" customWidth="1"/>
    <col min="3" max="3" width="9.00390625" style="4" customWidth="1"/>
    <col min="4" max="4" width="12.57421875" style="11" customWidth="1"/>
    <col min="5" max="5" width="13.00390625" style="4" customWidth="1"/>
    <col min="6" max="6" width="12.140625" style="4" customWidth="1"/>
    <col min="7" max="8" width="13.00390625" style="4" customWidth="1"/>
    <col min="9" max="9" width="12.28125" style="4" customWidth="1"/>
    <col min="10" max="12" width="13.00390625" style="4" customWidth="1"/>
    <col min="13" max="13" width="11.7109375" style="4" customWidth="1"/>
    <col min="14" max="16384" width="9.140625" style="4" customWidth="1"/>
  </cols>
  <sheetData>
    <row r="1" spans="1:13" ht="15.75" customHeight="1">
      <c r="A1" s="45"/>
      <c r="B1" s="46"/>
      <c r="C1" s="45"/>
      <c r="D1" s="46"/>
      <c r="E1" s="45"/>
      <c r="F1" s="45"/>
      <c r="G1" s="45"/>
      <c r="H1" s="45"/>
      <c r="I1" s="45"/>
      <c r="J1" s="141" t="s">
        <v>42</v>
      </c>
      <c r="K1" s="141"/>
      <c r="L1" s="141"/>
      <c r="M1" s="141"/>
    </row>
    <row r="2" spans="1:13" ht="15.75">
      <c r="A2" s="45"/>
      <c r="B2" s="46"/>
      <c r="C2" s="45"/>
      <c r="D2" s="46"/>
      <c r="E2" s="45"/>
      <c r="F2" s="45"/>
      <c r="G2" s="45"/>
      <c r="H2" s="45"/>
      <c r="I2" s="45"/>
      <c r="J2" s="141"/>
      <c r="K2" s="141"/>
      <c r="L2" s="141"/>
      <c r="M2" s="141"/>
    </row>
    <row r="3" spans="1:13" ht="15.75">
      <c r="A3" s="45"/>
      <c r="B3" s="46"/>
      <c r="C3" s="45"/>
      <c r="D3" s="46"/>
      <c r="E3" s="45"/>
      <c r="F3" s="45"/>
      <c r="G3" s="45"/>
      <c r="H3" s="45"/>
      <c r="I3" s="45"/>
      <c r="J3" s="141"/>
      <c r="K3" s="141"/>
      <c r="L3" s="141"/>
      <c r="M3" s="141"/>
    </row>
    <row r="4" spans="1:13" ht="4.5" customHeight="1">
      <c r="A4" s="45"/>
      <c r="B4" s="46"/>
      <c r="C4" s="45"/>
      <c r="D4" s="46"/>
      <c r="E4" s="45"/>
      <c r="F4" s="45"/>
      <c r="G4" s="45"/>
      <c r="H4" s="45"/>
      <c r="I4" s="45"/>
      <c r="J4" s="141"/>
      <c r="K4" s="141"/>
      <c r="L4" s="141"/>
      <c r="M4" s="141"/>
    </row>
    <row r="5" spans="1:13" ht="15.75">
      <c r="A5" s="143" t="s">
        <v>17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3" ht="15.75">
      <c r="A6" s="143" t="s">
        <v>489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3" ht="15.75">
      <c r="A7" s="142" t="s">
        <v>0</v>
      </c>
      <c r="B7" s="24">
        <v>1100000</v>
      </c>
      <c r="C7" s="106"/>
      <c r="D7" s="46"/>
      <c r="E7" s="132" t="s">
        <v>44</v>
      </c>
      <c r="F7" s="132"/>
      <c r="G7" s="132"/>
      <c r="H7" s="132"/>
      <c r="I7" s="132"/>
      <c r="J7" s="132"/>
      <c r="K7" s="132"/>
      <c r="L7" s="132"/>
      <c r="M7" s="132"/>
    </row>
    <row r="8" spans="1:13" ht="15" customHeight="1">
      <c r="A8" s="142"/>
      <c r="B8" s="25" t="s">
        <v>26</v>
      </c>
      <c r="C8" s="8"/>
      <c r="D8" s="46"/>
      <c r="E8" s="133" t="s">
        <v>15</v>
      </c>
      <c r="F8" s="133"/>
      <c r="G8" s="133"/>
      <c r="H8" s="133"/>
      <c r="I8" s="133"/>
      <c r="J8" s="133"/>
      <c r="K8" s="133"/>
      <c r="L8" s="133"/>
      <c r="M8" s="133"/>
    </row>
    <row r="9" spans="1:13" ht="15.75">
      <c r="A9" s="142" t="s">
        <v>1</v>
      </c>
      <c r="B9" s="24">
        <v>1110000</v>
      </c>
      <c r="C9" s="106"/>
      <c r="D9" s="46"/>
      <c r="E9" s="132" t="s">
        <v>44</v>
      </c>
      <c r="F9" s="132"/>
      <c r="G9" s="132"/>
      <c r="H9" s="132"/>
      <c r="I9" s="132"/>
      <c r="J9" s="132"/>
      <c r="K9" s="132"/>
      <c r="L9" s="132"/>
      <c r="M9" s="132"/>
    </row>
    <row r="10" spans="1:13" ht="15" customHeight="1">
      <c r="A10" s="142"/>
      <c r="B10" s="25" t="s">
        <v>26</v>
      </c>
      <c r="C10" s="8"/>
      <c r="D10" s="46"/>
      <c r="E10" s="144" t="s">
        <v>14</v>
      </c>
      <c r="F10" s="144"/>
      <c r="G10" s="144"/>
      <c r="H10" s="144"/>
      <c r="I10" s="144"/>
      <c r="J10" s="144"/>
      <c r="K10" s="144"/>
      <c r="L10" s="144"/>
      <c r="M10" s="144"/>
    </row>
    <row r="11" spans="1:13" ht="31.5" customHeight="1">
      <c r="A11" s="142" t="s">
        <v>2</v>
      </c>
      <c r="B11" s="26">
        <v>1115052</v>
      </c>
      <c r="C11" s="81" t="s">
        <v>219</v>
      </c>
      <c r="D11" s="46"/>
      <c r="E11" s="174" t="s">
        <v>353</v>
      </c>
      <c r="F11" s="174"/>
      <c r="G11" s="174"/>
      <c r="H11" s="174"/>
      <c r="I11" s="174"/>
      <c r="J11" s="174"/>
      <c r="K11" s="174"/>
      <c r="L11" s="174"/>
      <c r="M11" s="174"/>
    </row>
    <row r="12" spans="1:13" ht="15" customHeight="1">
      <c r="A12" s="142"/>
      <c r="B12" s="25" t="s">
        <v>26</v>
      </c>
      <c r="C12" s="2" t="s">
        <v>3</v>
      </c>
      <c r="D12" s="46"/>
      <c r="E12" s="133" t="s">
        <v>16</v>
      </c>
      <c r="F12" s="133"/>
      <c r="G12" s="133"/>
      <c r="H12" s="133"/>
      <c r="I12" s="133"/>
      <c r="J12" s="133"/>
      <c r="K12" s="133"/>
      <c r="L12" s="133"/>
      <c r="M12" s="133"/>
    </row>
    <row r="13" spans="1:13" ht="19.5" customHeight="1">
      <c r="A13" s="138" t="s">
        <v>30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</row>
    <row r="14" spans="1:13" ht="5.25" customHeight="1">
      <c r="A14" s="1"/>
      <c r="B14" s="46"/>
      <c r="C14" s="45"/>
      <c r="D14" s="46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15" customFormat="1" ht="22.5" customHeight="1">
      <c r="A15" s="109" t="s">
        <v>25</v>
      </c>
      <c r="B15" s="134" t="s">
        <v>27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ht="56.25" customHeight="1">
      <c r="A16" s="103">
        <v>1</v>
      </c>
      <c r="B16" s="135" t="s">
        <v>354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7"/>
    </row>
    <row r="17" spans="1:13" ht="8.25" customHeight="1">
      <c r="A17" s="1"/>
      <c r="B17" s="46"/>
      <c r="C17" s="45"/>
      <c r="D17" s="46"/>
      <c r="E17" s="45"/>
      <c r="F17" s="45"/>
      <c r="G17" s="45"/>
      <c r="H17" s="45"/>
      <c r="I17" s="45"/>
      <c r="J17" s="45"/>
      <c r="K17" s="45"/>
      <c r="L17" s="45"/>
      <c r="M17" s="45"/>
    </row>
    <row r="18" spans="1:13" ht="58.5" customHeight="1">
      <c r="A18" s="151" t="s">
        <v>355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</row>
    <row r="19" spans="1:13" ht="3.75" customHeight="1">
      <c r="A19" s="106"/>
      <c r="B19" s="46"/>
      <c r="C19" s="45"/>
      <c r="D19" s="46"/>
      <c r="E19" s="45"/>
      <c r="F19" s="45"/>
      <c r="G19" s="45"/>
      <c r="H19" s="45"/>
      <c r="I19" s="45"/>
      <c r="J19" s="45"/>
      <c r="K19" s="45"/>
      <c r="L19" s="45"/>
      <c r="M19" s="45"/>
    </row>
    <row r="20" spans="1:13" ht="15.75">
      <c r="A20" s="5" t="s">
        <v>31</v>
      </c>
      <c r="B20" s="46"/>
      <c r="C20" s="45"/>
      <c r="D20" s="46"/>
      <c r="E20" s="45"/>
      <c r="F20" s="45"/>
      <c r="G20" s="45"/>
      <c r="H20" s="45"/>
      <c r="I20" s="45"/>
      <c r="J20" s="45"/>
      <c r="K20" s="45"/>
      <c r="L20" s="45"/>
      <c r="M20" s="45"/>
    </row>
    <row r="21" spans="1:13" ht="6" customHeight="1">
      <c r="A21" s="1"/>
      <c r="B21" s="46"/>
      <c r="C21" s="45"/>
      <c r="D21" s="46"/>
      <c r="E21" s="45"/>
      <c r="F21" s="45"/>
      <c r="G21" s="45"/>
      <c r="H21" s="45"/>
      <c r="I21" s="45"/>
      <c r="J21" s="45"/>
      <c r="K21" s="45"/>
      <c r="L21" s="45"/>
      <c r="M21" s="45"/>
    </row>
    <row r="22" spans="1:13" s="15" customFormat="1" ht="24" customHeight="1">
      <c r="A22" s="109" t="s">
        <v>25</v>
      </c>
      <c r="B22" s="134" t="s">
        <v>5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ht="54.75" customHeight="1">
      <c r="A23" s="103">
        <v>1</v>
      </c>
      <c r="B23" s="135" t="s">
        <v>356</v>
      </c>
      <c r="C23" s="136"/>
      <c r="D23" s="136"/>
      <c r="E23" s="136"/>
      <c r="F23" s="136"/>
      <c r="G23" s="136"/>
      <c r="H23" s="136" t="s">
        <v>274</v>
      </c>
      <c r="I23" s="136"/>
      <c r="J23" s="136"/>
      <c r="K23" s="136"/>
      <c r="L23" s="136"/>
      <c r="M23" s="137"/>
    </row>
    <row r="24" spans="1:13" ht="15.75" hidden="1">
      <c r="A24" s="103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1:13" ht="9" customHeight="1">
      <c r="A25" s="1"/>
      <c r="B25" s="46"/>
      <c r="C25" s="45"/>
      <c r="D25" s="46"/>
      <c r="E25" s="45"/>
      <c r="F25" s="45"/>
      <c r="G25" s="45"/>
      <c r="H25" s="45"/>
      <c r="I25" s="45"/>
      <c r="J25" s="45"/>
      <c r="K25" s="45"/>
      <c r="L25" s="45"/>
      <c r="M25" s="45"/>
    </row>
    <row r="26" spans="1:13" ht="15.75">
      <c r="A26" s="5" t="s">
        <v>32</v>
      </c>
      <c r="B26" s="46"/>
      <c r="C26" s="45"/>
      <c r="D26" s="46"/>
      <c r="E26" s="45"/>
      <c r="F26" s="45"/>
      <c r="G26" s="45"/>
      <c r="H26" s="45"/>
      <c r="I26" s="45"/>
      <c r="J26" s="45"/>
      <c r="K26" s="45"/>
      <c r="L26" s="45"/>
      <c r="M26" s="45"/>
    </row>
    <row r="27" spans="1:13" ht="12.75" customHeight="1">
      <c r="A27" s="45"/>
      <c r="B27" s="27"/>
      <c r="C27" s="45"/>
      <c r="D27" s="46"/>
      <c r="E27" s="45"/>
      <c r="F27" s="45"/>
      <c r="G27" s="45"/>
      <c r="H27" s="45"/>
      <c r="I27" s="45"/>
      <c r="J27" s="45"/>
      <c r="K27" s="45"/>
      <c r="L27" s="49" t="s">
        <v>28</v>
      </c>
      <c r="M27" s="45"/>
    </row>
    <row r="28" spans="1:26" s="11" customFormat="1" ht="18.75" customHeight="1">
      <c r="A28" s="139" t="s">
        <v>25</v>
      </c>
      <c r="B28" s="139" t="s">
        <v>33</v>
      </c>
      <c r="C28" s="139"/>
      <c r="D28" s="139"/>
      <c r="E28" s="139" t="s">
        <v>18</v>
      </c>
      <c r="F28" s="139"/>
      <c r="G28" s="139"/>
      <c r="H28" s="139" t="s">
        <v>34</v>
      </c>
      <c r="I28" s="139"/>
      <c r="J28" s="139"/>
      <c r="K28" s="139" t="s">
        <v>19</v>
      </c>
      <c r="L28" s="139"/>
      <c r="M28" s="139"/>
      <c r="R28" s="131"/>
      <c r="S28" s="131"/>
      <c r="T28" s="131"/>
      <c r="U28" s="131"/>
      <c r="V28" s="131"/>
      <c r="W28" s="131"/>
      <c r="X28" s="131"/>
      <c r="Y28" s="131"/>
      <c r="Z28" s="131"/>
    </row>
    <row r="29" spans="1:26" s="11" customFormat="1" ht="25.5">
      <c r="A29" s="139"/>
      <c r="B29" s="139"/>
      <c r="C29" s="139"/>
      <c r="D29" s="139"/>
      <c r="E29" s="104" t="s">
        <v>20</v>
      </c>
      <c r="F29" s="104" t="s">
        <v>21</v>
      </c>
      <c r="G29" s="104" t="s">
        <v>22</v>
      </c>
      <c r="H29" s="104" t="s">
        <v>20</v>
      </c>
      <c r="I29" s="104" t="s">
        <v>21</v>
      </c>
      <c r="J29" s="104" t="s">
        <v>22</v>
      </c>
      <c r="K29" s="104" t="s">
        <v>20</v>
      </c>
      <c r="L29" s="104" t="s">
        <v>21</v>
      </c>
      <c r="M29" s="104" t="s">
        <v>22</v>
      </c>
      <c r="R29" s="108"/>
      <c r="S29" s="108"/>
      <c r="T29" s="108"/>
      <c r="U29" s="108"/>
      <c r="V29" s="108"/>
      <c r="W29" s="108"/>
      <c r="X29" s="108"/>
      <c r="Y29" s="108"/>
      <c r="Z29" s="108"/>
    </row>
    <row r="30" spans="1:26" ht="15.75">
      <c r="A30" s="103">
        <v>1</v>
      </c>
      <c r="B30" s="145">
        <v>2</v>
      </c>
      <c r="C30" s="145"/>
      <c r="D30" s="145"/>
      <c r="E30" s="103">
        <v>3</v>
      </c>
      <c r="F30" s="103">
        <v>4</v>
      </c>
      <c r="G30" s="103">
        <v>5</v>
      </c>
      <c r="H30" s="103">
        <v>6</v>
      </c>
      <c r="I30" s="103">
        <v>7</v>
      </c>
      <c r="J30" s="103">
        <v>8</v>
      </c>
      <c r="K30" s="103">
        <v>9</v>
      </c>
      <c r="L30" s="103">
        <v>10</v>
      </c>
      <c r="M30" s="103">
        <v>11</v>
      </c>
      <c r="R30" s="6"/>
      <c r="S30" s="6"/>
      <c r="T30" s="6"/>
      <c r="U30" s="6"/>
      <c r="V30" s="6"/>
      <c r="W30" s="6"/>
      <c r="X30" s="6"/>
      <c r="Y30" s="6"/>
      <c r="Z30" s="6"/>
    </row>
    <row r="31" spans="1:26" ht="48.75" customHeight="1">
      <c r="A31" s="103"/>
      <c r="B31" s="149" t="s">
        <v>357</v>
      </c>
      <c r="C31" s="149" t="s">
        <v>325</v>
      </c>
      <c r="D31" s="149" t="s">
        <v>325</v>
      </c>
      <c r="E31" s="103">
        <v>500000</v>
      </c>
      <c r="F31" s="103">
        <v>0</v>
      </c>
      <c r="G31" s="103">
        <f>E31+F31</f>
        <v>500000</v>
      </c>
      <c r="H31" s="103">
        <v>500000</v>
      </c>
      <c r="I31" s="103">
        <v>0</v>
      </c>
      <c r="J31" s="103">
        <f>H31+I31</f>
        <v>500000</v>
      </c>
      <c r="K31" s="103">
        <v>0</v>
      </c>
      <c r="L31" s="103">
        <f>I31-F31</f>
        <v>0</v>
      </c>
      <c r="M31" s="103">
        <f>K31+L31</f>
        <v>0</v>
      </c>
      <c r="R31" s="6"/>
      <c r="S31" s="6"/>
      <c r="T31" s="6"/>
      <c r="U31" s="6"/>
      <c r="V31" s="6"/>
      <c r="W31" s="6"/>
      <c r="X31" s="6"/>
      <c r="Y31" s="6"/>
      <c r="Z31" s="6"/>
    </row>
    <row r="32" spans="1:26" ht="15.75">
      <c r="A32" s="103"/>
      <c r="B32" s="145" t="s">
        <v>6</v>
      </c>
      <c r="C32" s="145"/>
      <c r="D32" s="145"/>
      <c r="E32" s="103">
        <f>E31</f>
        <v>500000</v>
      </c>
      <c r="F32" s="103">
        <f aca="true" t="shared" si="0" ref="F32:M32">F31</f>
        <v>0</v>
      </c>
      <c r="G32" s="103">
        <f t="shared" si="0"/>
        <v>500000</v>
      </c>
      <c r="H32" s="103">
        <f t="shared" si="0"/>
        <v>500000</v>
      </c>
      <c r="I32" s="103">
        <f t="shared" si="0"/>
        <v>0</v>
      </c>
      <c r="J32" s="103">
        <f t="shared" si="0"/>
        <v>500000</v>
      </c>
      <c r="K32" s="103">
        <f t="shared" si="0"/>
        <v>0</v>
      </c>
      <c r="L32" s="103">
        <f t="shared" si="0"/>
        <v>0</v>
      </c>
      <c r="M32" s="103">
        <f t="shared" si="0"/>
        <v>0</v>
      </c>
      <c r="R32" s="6"/>
      <c r="S32" s="6"/>
      <c r="T32" s="6"/>
      <c r="U32" s="6"/>
      <c r="V32" s="6"/>
      <c r="W32" s="6"/>
      <c r="X32" s="6"/>
      <c r="Y32" s="6"/>
      <c r="Z32" s="6"/>
    </row>
    <row r="33" spans="1:13" ht="16.5" customHeight="1">
      <c r="A33" s="172" t="s">
        <v>35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</row>
    <row r="34" spans="1:13" ht="8.25" customHeight="1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</row>
    <row r="35" spans="1:13" ht="17.25" customHeight="1">
      <c r="A35" s="151" t="s">
        <v>36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</row>
    <row r="36" spans="1:13" s="11" customFormat="1" ht="12.7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27" t="s">
        <v>28</v>
      </c>
      <c r="L36" s="46"/>
      <c r="M36" s="46"/>
    </row>
    <row r="37" spans="1:13" s="11" customFormat="1" ht="16.5" customHeight="1">
      <c r="A37" s="139" t="s">
        <v>4</v>
      </c>
      <c r="B37" s="139" t="s">
        <v>37</v>
      </c>
      <c r="C37" s="139"/>
      <c r="D37" s="139"/>
      <c r="E37" s="139" t="s">
        <v>18</v>
      </c>
      <c r="F37" s="139"/>
      <c r="G37" s="139"/>
      <c r="H37" s="139" t="s">
        <v>34</v>
      </c>
      <c r="I37" s="139"/>
      <c r="J37" s="139"/>
      <c r="K37" s="139" t="s">
        <v>19</v>
      </c>
      <c r="L37" s="139"/>
      <c r="M37" s="139"/>
    </row>
    <row r="38" spans="1:13" s="11" customFormat="1" ht="27" customHeight="1">
      <c r="A38" s="139"/>
      <c r="B38" s="139"/>
      <c r="C38" s="139"/>
      <c r="D38" s="139"/>
      <c r="E38" s="104" t="s">
        <v>20</v>
      </c>
      <c r="F38" s="104" t="s">
        <v>21</v>
      </c>
      <c r="G38" s="104" t="s">
        <v>22</v>
      </c>
      <c r="H38" s="104" t="s">
        <v>20</v>
      </c>
      <c r="I38" s="104" t="s">
        <v>21</v>
      </c>
      <c r="J38" s="104" t="s">
        <v>22</v>
      </c>
      <c r="K38" s="104" t="s">
        <v>20</v>
      </c>
      <c r="L38" s="104" t="s">
        <v>21</v>
      </c>
      <c r="M38" s="104" t="s">
        <v>22</v>
      </c>
    </row>
    <row r="39" spans="1:13" s="11" customFormat="1" ht="19.5" customHeight="1">
      <c r="A39" s="104">
        <v>1</v>
      </c>
      <c r="B39" s="139">
        <v>2</v>
      </c>
      <c r="C39" s="139"/>
      <c r="D39" s="139"/>
      <c r="E39" s="104">
        <v>3</v>
      </c>
      <c r="F39" s="104">
        <v>4</v>
      </c>
      <c r="G39" s="104">
        <v>5</v>
      </c>
      <c r="H39" s="104">
        <v>6</v>
      </c>
      <c r="I39" s="104">
        <v>7</v>
      </c>
      <c r="J39" s="104">
        <v>8</v>
      </c>
      <c r="K39" s="104">
        <v>9</v>
      </c>
      <c r="L39" s="104">
        <v>10</v>
      </c>
      <c r="M39" s="104">
        <v>11</v>
      </c>
    </row>
    <row r="40" spans="1:13" s="48" customFormat="1" ht="54" customHeight="1">
      <c r="A40" s="47"/>
      <c r="B40" s="146" t="s">
        <v>183</v>
      </c>
      <c r="C40" s="147"/>
      <c r="D40" s="148"/>
      <c r="E40" s="47">
        <v>500000</v>
      </c>
      <c r="F40" s="47">
        <v>0</v>
      </c>
      <c r="G40" s="47">
        <f>E40+F40</f>
        <v>500000</v>
      </c>
      <c r="H40" s="47">
        <v>500000</v>
      </c>
      <c r="I40" s="47">
        <v>0</v>
      </c>
      <c r="J40" s="47">
        <f>H40+I40</f>
        <v>500000</v>
      </c>
      <c r="K40" s="47">
        <f>H40-E40</f>
        <v>0</v>
      </c>
      <c r="L40" s="47">
        <f>I40-F40</f>
        <v>0</v>
      </c>
      <c r="M40" s="47">
        <f>K40+L40</f>
        <v>0</v>
      </c>
    </row>
    <row r="41" spans="1:26" ht="15.75">
      <c r="A41" s="103"/>
      <c r="B41" s="145" t="s">
        <v>6</v>
      </c>
      <c r="C41" s="145"/>
      <c r="D41" s="145"/>
      <c r="E41" s="103">
        <f>E40</f>
        <v>500000</v>
      </c>
      <c r="F41" s="103">
        <f aca="true" t="shared" si="1" ref="F41:M41">F40</f>
        <v>0</v>
      </c>
      <c r="G41" s="103">
        <f t="shared" si="1"/>
        <v>500000</v>
      </c>
      <c r="H41" s="103">
        <f t="shared" si="1"/>
        <v>500000</v>
      </c>
      <c r="I41" s="103">
        <f t="shared" si="1"/>
        <v>0</v>
      </c>
      <c r="J41" s="103">
        <f t="shared" si="1"/>
        <v>500000</v>
      </c>
      <c r="K41" s="103">
        <f t="shared" si="1"/>
        <v>0</v>
      </c>
      <c r="L41" s="103">
        <f t="shared" si="1"/>
        <v>0</v>
      </c>
      <c r="M41" s="103">
        <f t="shared" si="1"/>
        <v>0</v>
      </c>
      <c r="R41" s="6"/>
      <c r="S41" s="6"/>
      <c r="T41" s="6"/>
      <c r="U41" s="6"/>
      <c r="V41" s="6"/>
      <c r="W41" s="6"/>
      <c r="X41" s="6"/>
      <c r="Y41" s="6"/>
      <c r="Z41" s="6"/>
    </row>
    <row r="42" spans="1:13" ht="15.75">
      <c r="A42" s="1"/>
      <c r="B42" s="46"/>
      <c r="C42" s="45"/>
      <c r="D42" s="46"/>
      <c r="E42" s="45"/>
      <c r="F42" s="45"/>
      <c r="G42" s="45"/>
      <c r="H42" s="45"/>
      <c r="I42" s="45"/>
      <c r="J42" s="45"/>
      <c r="K42" s="45"/>
      <c r="L42" s="45"/>
      <c r="M42" s="45"/>
    </row>
    <row r="43" spans="1:13" ht="15.75">
      <c r="A43" s="5" t="s">
        <v>38</v>
      </c>
      <c r="B43" s="46"/>
      <c r="C43" s="45"/>
      <c r="D43" s="46"/>
      <c r="E43" s="45"/>
      <c r="F43" s="45"/>
      <c r="G43" s="45"/>
      <c r="H43" s="45"/>
      <c r="I43" s="45"/>
      <c r="J43" s="45"/>
      <c r="K43" s="45"/>
      <c r="L43" s="45"/>
      <c r="M43" s="45"/>
    </row>
    <row r="44" spans="1:13" ht="15.75">
      <c r="A44" s="1"/>
      <c r="B44" s="46"/>
      <c r="C44" s="45"/>
      <c r="D44" s="46"/>
      <c r="E44" s="45"/>
      <c r="F44" s="45"/>
      <c r="G44" s="45"/>
      <c r="H44" s="45"/>
      <c r="I44" s="45"/>
      <c r="J44" s="45"/>
      <c r="K44" s="45"/>
      <c r="L44" s="45"/>
      <c r="M44" s="45"/>
    </row>
    <row r="45" spans="1:13" ht="15.75" customHeight="1">
      <c r="A45" s="139" t="s">
        <v>4</v>
      </c>
      <c r="B45" s="139" t="s">
        <v>23</v>
      </c>
      <c r="C45" s="139" t="s">
        <v>7</v>
      </c>
      <c r="D45" s="139" t="s">
        <v>8</v>
      </c>
      <c r="E45" s="139" t="s">
        <v>52</v>
      </c>
      <c r="F45" s="139"/>
      <c r="G45" s="139"/>
      <c r="H45" s="139" t="s">
        <v>53</v>
      </c>
      <c r="I45" s="139"/>
      <c r="J45" s="139"/>
      <c r="K45" s="139" t="s">
        <v>19</v>
      </c>
      <c r="L45" s="139"/>
      <c r="M45" s="139"/>
    </row>
    <row r="46" spans="1:13" ht="25.5">
      <c r="A46" s="139"/>
      <c r="B46" s="139"/>
      <c r="C46" s="139"/>
      <c r="D46" s="139"/>
      <c r="E46" s="104" t="s">
        <v>20</v>
      </c>
      <c r="F46" s="104" t="s">
        <v>21</v>
      </c>
      <c r="G46" s="104" t="s">
        <v>22</v>
      </c>
      <c r="H46" s="104" t="s">
        <v>20</v>
      </c>
      <c r="I46" s="104" t="s">
        <v>21</v>
      </c>
      <c r="J46" s="104" t="s">
        <v>22</v>
      </c>
      <c r="K46" s="34" t="s">
        <v>20</v>
      </c>
      <c r="L46" s="34" t="s">
        <v>21</v>
      </c>
      <c r="M46" s="34" t="s">
        <v>22</v>
      </c>
    </row>
    <row r="47" spans="1:13" ht="15.75" customHeight="1">
      <c r="A47" s="104">
        <v>1</v>
      </c>
      <c r="B47" s="104">
        <v>2</v>
      </c>
      <c r="C47" s="104">
        <v>3</v>
      </c>
      <c r="D47" s="104">
        <v>4</v>
      </c>
      <c r="E47" s="104">
        <v>5</v>
      </c>
      <c r="F47" s="104">
        <v>6</v>
      </c>
      <c r="G47" s="104">
        <v>7</v>
      </c>
      <c r="H47" s="104">
        <v>8</v>
      </c>
      <c r="I47" s="104">
        <v>9</v>
      </c>
      <c r="J47" s="104">
        <v>10</v>
      </c>
      <c r="K47" s="104">
        <v>11</v>
      </c>
      <c r="L47" s="104">
        <v>12</v>
      </c>
      <c r="M47" s="104">
        <v>13</v>
      </c>
    </row>
    <row r="48" spans="1:13" ht="30.75" customHeight="1">
      <c r="A48" s="169" t="s">
        <v>348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1"/>
    </row>
    <row r="49" spans="1:13" ht="15.75">
      <c r="A49" s="104">
        <v>1</v>
      </c>
      <c r="B49" s="105" t="s">
        <v>9</v>
      </c>
      <c r="C49" s="22"/>
      <c r="D49" s="104"/>
      <c r="E49" s="104"/>
      <c r="F49" s="104"/>
      <c r="G49" s="104"/>
      <c r="H49" s="104"/>
      <c r="I49" s="104"/>
      <c r="J49" s="104"/>
      <c r="K49" s="104"/>
      <c r="L49" s="104"/>
      <c r="M49" s="104"/>
    </row>
    <row r="50" spans="1:13" ht="89.25">
      <c r="A50" s="104" t="s">
        <v>54</v>
      </c>
      <c r="B50" s="68" t="s">
        <v>358</v>
      </c>
      <c r="C50" s="60" t="s">
        <v>56</v>
      </c>
      <c r="D50" s="60" t="s">
        <v>359</v>
      </c>
      <c r="E50" s="75">
        <v>35</v>
      </c>
      <c r="F50" s="84">
        <v>0</v>
      </c>
      <c r="G50" s="104">
        <f>E50+F50</f>
        <v>35</v>
      </c>
      <c r="H50" s="104">
        <v>30</v>
      </c>
      <c r="I50" s="104">
        <f>I40</f>
        <v>0</v>
      </c>
      <c r="J50" s="104">
        <f>H50+I50</f>
        <v>30</v>
      </c>
      <c r="K50" s="104">
        <f>H50-E50</f>
        <v>-5</v>
      </c>
      <c r="L50" s="104">
        <v>0</v>
      </c>
      <c r="M50" s="104">
        <f>K50+L50</f>
        <v>-5</v>
      </c>
    </row>
    <row r="51" spans="1:13" ht="15.75">
      <c r="A51" s="139" t="s">
        <v>64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</row>
    <row r="52" spans="1:13" ht="15.75" hidden="1">
      <c r="A52" s="155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</row>
    <row r="53" spans="1:13" ht="15.75">
      <c r="A53" s="104">
        <v>2</v>
      </c>
      <c r="B53" s="105" t="s">
        <v>10</v>
      </c>
      <c r="C53" s="22"/>
      <c r="D53" s="104"/>
      <c r="E53" s="104"/>
      <c r="F53" s="104" t="s">
        <v>66</v>
      </c>
      <c r="G53" s="104"/>
      <c r="H53" s="36"/>
      <c r="I53" s="104" t="s">
        <v>66</v>
      </c>
      <c r="J53" s="104" t="s">
        <v>66</v>
      </c>
      <c r="K53" s="104"/>
      <c r="L53" s="36"/>
      <c r="M53" s="36"/>
    </row>
    <row r="54" spans="1:13" ht="102">
      <c r="A54" s="104" t="s">
        <v>67</v>
      </c>
      <c r="B54" s="74" t="s">
        <v>360</v>
      </c>
      <c r="C54" s="60" t="s">
        <v>60</v>
      </c>
      <c r="D54" s="57" t="s">
        <v>361</v>
      </c>
      <c r="E54" s="75">
        <f>1442*5</f>
        <v>7210</v>
      </c>
      <c r="F54" s="84">
        <v>0</v>
      </c>
      <c r="G54" s="41">
        <f>E54+F54</f>
        <v>7210</v>
      </c>
      <c r="H54" s="36">
        <v>5743</v>
      </c>
      <c r="I54" s="84">
        <v>0</v>
      </c>
      <c r="J54" s="41">
        <f>H54+I54</f>
        <v>5743</v>
      </c>
      <c r="K54" s="41">
        <f>H54-E54</f>
        <v>-1467</v>
      </c>
      <c r="L54" s="41">
        <f>I54-F54</f>
        <v>0</v>
      </c>
      <c r="M54" s="36">
        <f>K54+L54</f>
        <v>-1467</v>
      </c>
    </row>
    <row r="55" spans="1:13" ht="15.75">
      <c r="A55" s="139" t="s">
        <v>64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</row>
    <row r="56" spans="1:13" ht="15.75" hidden="1">
      <c r="A56" s="149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</row>
    <row r="57" spans="1:13" ht="15.75">
      <c r="A57" s="104">
        <v>3</v>
      </c>
      <c r="B57" s="105" t="s">
        <v>11</v>
      </c>
      <c r="C57" s="22"/>
      <c r="D57" s="104" t="s">
        <v>66</v>
      </c>
      <c r="E57" s="104" t="s">
        <v>66</v>
      </c>
      <c r="F57" s="104" t="s">
        <v>66</v>
      </c>
      <c r="G57" s="104"/>
      <c r="H57" s="36"/>
      <c r="I57" s="104" t="s">
        <v>66</v>
      </c>
      <c r="J57" s="104" t="s">
        <v>66</v>
      </c>
      <c r="K57" s="104"/>
      <c r="L57" s="36"/>
      <c r="M57" s="36"/>
    </row>
    <row r="58" spans="1:13" ht="89.25">
      <c r="A58" s="104" t="s">
        <v>83</v>
      </c>
      <c r="B58" s="74" t="s">
        <v>362</v>
      </c>
      <c r="C58" s="58" t="s">
        <v>85</v>
      </c>
      <c r="D58" s="57" t="s">
        <v>151</v>
      </c>
      <c r="E58" s="101">
        <f>E40/E50</f>
        <v>14285.714285714286</v>
      </c>
      <c r="F58" s="104">
        <v>0</v>
      </c>
      <c r="G58" s="101">
        <f>E58+F58</f>
        <v>14285.714285714286</v>
      </c>
      <c r="H58" s="40">
        <f>H40/H50</f>
        <v>16666.666666666668</v>
      </c>
      <c r="I58" s="104">
        <v>0</v>
      </c>
      <c r="J58" s="39">
        <f>H58+I58</f>
        <v>16666.666666666668</v>
      </c>
      <c r="K58" s="39">
        <f>H58-E58</f>
        <v>2380.9523809523816</v>
      </c>
      <c r="L58" s="36">
        <v>0</v>
      </c>
      <c r="M58" s="40">
        <f>K58+L58</f>
        <v>2380.9523809523816</v>
      </c>
    </row>
    <row r="59" spans="1:13" ht="114.75">
      <c r="A59" s="104" t="s">
        <v>87</v>
      </c>
      <c r="B59" s="74" t="s">
        <v>363</v>
      </c>
      <c r="C59" s="60" t="s">
        <v>85</v>
      </c>
      <c r="D59" s="57" t="s">
        <v>151</v>
      </c>
      <c r="E59" s="101">
        <f>E40/E54</f>
        <v>69.34812760055479</v>
      </c>
      <c r="F59" s="101">
        <v>0</v>
      </c>
      <c r="G59" s="101">
        <f>E59+F59</f>
        <v>69.34812760055479</v>
      </c>
      <c r="H59" s="40">
        <f>H40/H54</f>
        <v>87.06251088281385</v>
      </c>
      <c r="I59" s="101">
        <v>0</v>
      </c>
      <c r="J59" s="39">
        <f>H59+I59</f>
        <v>87.06251088281385</v>
      </c>
      <c r="K59" s="39">
        <f>H59-E59</f>
        <v>17.714383282259064</v>
      </c>
      <c r="L59" s="101">
        <f>I59-F59</f>
        <v>0</v>
      </c>
      <c r="M59" s="40">
        <f>K59+L59</f>
        <v>17.714383282259064</v>
      </c>
    </row>
    <row r="60" spans="1:13" ht="22.5" customHeight="1">
      <c r="A60" s="139" t="s">
        <v>95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</row>
    <row r="61" spans="1:13" ht="29.25" customHeight="1" hidden="1">
      <c r="A61" s="1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</row>
    <row r="62" spans="1:13" ht="15.75">
      <c r="A62" s="104">
        <v>4</v>
      </c>
      <c r="B62" s="105" t="s">
        <v>12</v>
      </c>
      <c r="C62" s="22"/>
      <c r="D62" s="104" t="s">
        <v>66</v>
      </c>
      <c r="E62" s="104" t="s">
        <v>66</v>
      </c>
      <c r="F62" s="104" t="s">
        <v>66</v>
      </c>
      <c r="G62" s="104"/>
      <c r="H62" s="36"/>
      <c r="I62" s="104" t="s">
        <v>66</v>
      </c>
      <c r="J62" s="104" t="s">
        <v>66</v>
      </c>
      <c r="K62" s="104"/>
      <c r="L62" s="36"/>
      <c r="M62" s="36"/>
    </row>
    <row r="63" spans="1:13" ht="26.25">
      <c r="A63" s="23" t="s">
        <v>102</v>
      </c>
      <c r="B63" s="77" t="s">
        <v>364</v>
      </c>
      <c r="C63" s="60" t="s">
        <v>108</v>
      </c>
      <c r="D63" s="83" t="s">
        <v>175</v>
      </c>
      <c r="E63" s="83"/>
      <c r="F63" s="111">
        <v>0</v>
      </c>
      <c r="G63" s="41">
        <f>E63+F63</f>
        <v>0</v>
      </c>
      <c r="H63" s="36">
        <v>0</v>
      </c>
      <c r="I63" s="104">
        <v>100</v>
      </c>
      <c r="J63" s="41">
        <f>H63+I63</f>
        <v>100</v>
      </c>
      <c r="K63" s="41">
        <f>J63-G63</f>
        <v>100</v>
      </c>
      <c r="L63" s="104">
        <v>0</v>
      </c>
      <c r="M63" s="42">
        <f>K63+L63</f>
        <v>100</v>
      </c>
    </row>
    <row r="64" spans="1:13" s="15" customFormat="1" ht="16.5" customHeight="1">
      <c r="A64" s="134" t="s">
        <v>24</v>
      </c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</row>
    <row r="65" spans="1:13" ht="44.25" customHeight="1" hidden="1">
      <c r="A65" s="155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</row>
    <row r="66" spans="1:13" ht="15.75">
      <c r="A66" s="1"/>
      <c r="B66" s="46"/>
      <c r="C66" s="45"/>
      <c r="D66" s="46"/>
      <c r="E66" s="45"/>
      <c r="F66" s="45"/>
      <c r="G66" s="45"/>
      <c r="H66" s="45"/>
      <c r="I66" s="45"/>
      <c r="J66" s="45"/>
      <c r="K66" s="45"/>
      <c r="L66" s="45"/>
      <c r="M66" s="45"/>
    </row>
    <row r="67" spans="1:13" ht="15.75">
      <c r="A67" s="5" t="s">
        <v>39</v>
      </c>
      <c r="B67" s="30"/>
      <c r="C67" s="5"/>
      <c r="D67" s="30"/>
      <c r="E67" s="45"/>
      <c r="F67" s="45"/>
      <c r="G67" s="45"/>
      <c r="H67" s="45"/>
      <c r="I67" s="45"/>
      <c r="J67" s="45"/>
      <c r="K67" s="45"/>
      <c r="L67" s="45"/>
      <c r="M67" s="45"/>
    </row>
    <row r="68" spans="1:13" ht="15.75">
      <c r="A68" s="138" t="s">
        <v>40</v>
      </c>
      <c r="B68" s="138"/>
      <c r="C68" s="138"/>
      <c r="D68" s="138"/>
      <c r="E68" s="45"/>
      <c r="F68" s="45"/>
      <c r="G68" s="45"/>
      <c r="H68" s="45"/>
      <c r="I68" s="45"/>
      <c r="J68" s="45"/>
      <c r="K68" s="45"/>
      <c r="L68" s="45"/>
      <c r="M68" s="45"/>
    </row>
    <row r="69" spans="1:13" ht="15.75">
      <c r="A69" s="7" t="s">
        <v>41</v>
      </c>
      <c r="B69" s="31"/>
      <c r="C69" s="7"/>
      <c r="D69" s="31"/>
      <c r="E69" s="45"/>
      <c r="F69" s="45"/>
      <c r="G69" s="45"/>
      <c r="H69" s="45"/>
      <c r="I69" s="45"/>
      <c r="J69" s="45"/>
      <c r="K69" s="45"/>
      <c r="L69" s="45"/>
      <c r="M69" s="45"/>
    </row>
    <row r="70" spans="1:13" ht="15.75">
      <c r="A70" s="151" t="s">
        <v>116</v>
      </c>
      <c r="B70" s="151"/>
      <c r="C70" s="151"/>
      <c r="D70" s="151"/>
      <c r="E70" s="151"/>
      <c r="F70" s="45"/>
      <c r="G70" s="45"/>
      <c r="H70" s="45"/>
      <c r="I70" s="45"/>
      <c r="J70" s="45"/>
      <c r="K70" s="45"/>
      <c r="L70" s="45"/>
      <c r="M70" s="45"/>
    </row>
    <row r="71" spans="1:13" ht="15.75">
      <c r="A71" s="151"/>
      <c r="B71" s="151"/>
      <c r="C71" s="151"/>
      <c r="D71" s="151"/>
      <c r="E71" s="151"/>
      <c r="F71" s="45"/>
      <c r="G71" s="156"/>
      <c r="H71" s="156"/>
      <c r="I71" s="45"/>
      <c r="J71" s="156" t="s">
        <v>118</v>
      </c>
      <c r="K71" s="156"/>
      <c r="L71" s="156"/>
      <c r="M71" s="156"/>
    </row>
    <row r="72" spans="1:13" ht="28.5" customHeight="1">
      <c r="A72" s="130"/>
      <c r="B72" s="193"/>
      <c r="C72" s="130"/>
      <c r="D72" s="193"/>
      <c r="E72" s="130"/>
      <c r="F72" s="45"/>
      <c r="G72" s="153" t="s">
        <v>13</v>
      </c>
      <c r="H72" s="153"/>
      <c r="I72" s="45"/>
      <c r="J72" s="152" t="s">
        <v>29</v>
      </c>
      <c r="K72" s="152"/>
      <c r="L72" s="152"/>
      <c r="M72" s="152"/>
    </row>
    <row r="73" spans="1:13" ht="15.75">
      <c r="A73" s="151" t="s">
        <v>490</v>
      </c>
      <c r="B73" s="151"/>
      <c r="C73" s="151"/>
      <c r="D73" s="151"/>
      <c r="E73" s="151"/>
      <c r="F73" s="45"/>
      <c r="G73" s="156"/>
      <c r="H73" s="156"/>
      <c r="I73" s="45"/>
      <c r="J73" s="156" t="s">
        <v>270</v>
      </c>
      <c r="K73" s="156"/>
      <c r="L73" s="156"/>
      <c r="M73" s="156"/>
    </row>
    <row r="74" spans="1:13" ht="15.75">
      <c r="A74" s="151"/>
      <c r="B74" s="151"/>
      <c r="C74" s="151"/>
      <c r="D74" s="151"/>
      <c r="E74" s="151"/>
      <c r="F74" s="45"/>
      <c r="G74" s="153" t="s">
        <v>13</v>
      </c>
      <c r="H74" s="153"/>
      <c r="I74" s="45"/>
      <c r="J74" s="152" t="s">
        <v>29</v>
      </c>
      <c r="K74" s="152"/>
      <c r="L74" s="152"/>
      <c r="M74" s="152"/>
    </row>
  </sheetData>
  <sheetProtection/>
  <mergeCells count="68">
    <mergeCell ref="A73:E74"/>
    <mergeCell ref="G73:H73"/>
    <mergeCell ref="J73:M73"/>
    <mergeCell ref="G74:H74"/>
    <mergeCell ref="J74:M74"/>
    <mergeCell ref="A68:D68"/>
    <mergeCell ref="A70:E71"/>
    <mergeCell ref="G71:H71"/>
    <mergeCell ref="J71:M71"/>
    <mergeCell ref="G72:H72"/>
    <mergeCell ref="J72:M72"/>
    <mergeCell ref="A55:M55"/>
    <mergeCell ref="A56:M56"/>
    <mergeCell ref="A60:M60"/>
    <mergeCell ref="A61:M61"/>
    <mergeCell ref="A64:M64"/>
    <mergeCell ref="A65:M65"/>
    <mergeCell ref="E45:G45"/>
    <mergeCell ref="H45:J45"/>
    <mergeCell ref="K45:M45"/>
    <mergeCell ref="A48:M48"/>
    <mergeCell ref="A51:M51"/>
    <mergeCell ref="A52:M52"/>
    <mergeCell ref="B39:D39"/>
    <mergeCell ref="B40:D40"/>
    <mergeCell ref="B41:D41"/>
    <mergeCell ref="A45:A46"/>
    <mergeCell ref="B45:B46"/>
    <mergeCell ref="C45:C46"/>
    <mergeCell ref="D45:D46"/>
    <mergeCell ref="A33:M33"/>
    <mergeCell ref="A34:M34"/>
    <mergeCell ref="A35:M35"/>
    <mergeCell ref="A37:A38"/>
    <mergeCell ref="B37:D38"/>
    <mergeCell ref="E37:G37"/>
    <mergeCell ref="H37:J37"/>
    <mergeCell ref="K37:M37"/>
    <mergeCell ref="R28:T28"/>
    <mergeCell ref="U28:W28"/>
    <mergeCell ref="X28:Z28"/>
    <mergeCell ref="B30:D30"/>
    <mergeCell ref="B31:D31"/>
    <mergeCell ref="B32:D32"/>
    <mergeCell ref="B24:M24"/>
    <mergeCell ref="A28:A29"/>
    <mergeCell ref="B28:D29"/>
    <mergeCell ref="E28:G28"/>
    <mergeCell ref="H28:J28"/>
    <mergeCell ref="K28:M28"/>
    <mergeCell ref="A13:M13"/>
    <mergeCell ref="B15:M15"/>
    <mergeCell ref="B16:M16"/>
    <mergeCell ref="A18:M18"/>
    <mergeCell ref="B22:M22"/>
    <mergeCell ref="B23:M23"/>
    <mergeCell ref="A9:A10"/>
    <mergeCell ref="E9:M9"/>
    <mergeCell ref="E10:M10"/>
    <mergeCell ref="A11:A12"/>
    <mergeCell ref="E11:M11"/>
    <mergeCell ref="E12:M12"/>
    <mergeCell ref="J1:M4"/>
    <mergeCell ref="A5:M5"/>
    <mergeCell ref="A6:M6"/>
    <mergeCell ref="A7:A8"/>
    <mergeCell ref="E7:M7"/>
    <mergeCell ref="E8:M8"/>
  </mergeCells>
  <printOptions/>
  <pageMargins left="0.35433070866141736" right="0.15748031496062992" top="0.15748031496062992" bottom="0.11811023622047245" header="0.31496062992125984" footer="0.31496062992125984"/>
  <pageSetup horizontalDpi="600" verticalDpi="600" orientation="landscape" paperSize="9" scale="80" r:id="rId1"/>
  <rowBreaks count="1" manualBreakCount="1">
    <brk id="34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Z98"/>
  <sheetViews>
    <sheetView view="pageBreakPreview" zoomScale="60" zoomScalePageLayoutView="0" workbookViewId="0" topLeftCell="A50">
      <selection activeCell="C96" sqref="C96"/>
    </sheetView>
  </sheetViews>
  <sheetFormatPr defaultColWidth="9.140625" defaultRowHeight="15"/>
  <cols>
    <col min="1" max="1" width="5.8515625" style="4" customWidth="1"/>
    <col min="2" max="2" width="27.7109375" style="11" customWidth="1"/>
    <col min="3" max="3" width="9.00390625" style="4" customWidth="1"/>
    <col min="4" max="4" width="12.57421875" style="11" customWidth="1"/>
    <col min="5" max="5" width="13.00390625" style="4" customWidth="1"/>
    <col min="6" max="6" width="12.140625" style="4" customWidth="1"/>
    <col min="7" max="8" width="13.00390625" style="4" customWidth="1"/>
    <col min="9" max="9" width="12.28125" style="4" customWidth="1"/>
    <col min="10" max="12" width="13.00390625" style="4" customWidth="1"/>
    <col min="13" max="13" width="11.7109375" style="4" customWidth="1"/>
    <col min="14" max="16384" width="9.140625" style="4" customWidth="1"/>
  </cols>
  <sheetData>
    <row r="1" spans="1:13" ht="15.75" customHeight="1">
      <c r="A1" s="45"/>
      <c r="B1" s="46"/>
      <c r="C1" s="45"/>
      <c r="D1" s="46"/>
      <c r="E1" s="45"/>
      <c r="F1" s="45"/>
      <c r="G1" s="45"/>
      <c r="H1" s="45"/>
      <c r="I1" s="45"/>
      <c r="J1" s="141" t="s">
        <v>42</v>
      </c>
      <c r="K1" s="141"/>
      <c r="L1" s="141"/>
      <c r="M1" s="141"/>
    </row>
    <row r="2" spans="1:13" ht="15.75">
      <c r="A2" s="45"/>
      <c r="B2" s="46"/>
      <c r="C2" s="45"/>
      <c r="D2" s="46"/>
      <c r="E2" s="45"/>
      <c r="F2" s="45"/>
      <c r="G2" s="45"/>
      <c r="H2" s="45"/>
      <c r="I2" s="45"/>
      <c r="J2" s="141"/>
      <c r="K2" s="141"/>
      <c r="L2" s="141"/>
      <c r="M2" s="141"/>
    </row>
    <row r="3" spans="1:13" ht="15.75">
      <c r="A3" s="45"/>
      <c r="B3" s="46"/>
      <c r="C3" s="45"/>
      <c r="D3" s="46"/>
      <c r="E3" s="45"/>
      <c r="F3" s="45"/>
      <c r="G3" s="45"/>
      <c r="H3" s="45"/>
      <c r="I3" s="45"/>
      <c r="J3" s="141"/>
      <c r="K3" s="141"/>
      <c r="L3" s="141"/>
      <c r="M3" s="141"/>
    </row>
    <row r="4" spans="1:13" ht="4.5" customHeight="1">
      <c r="A4" s="45"/>
      <c r="B4" s="46"/>
      <c r="C4" s="45"/>
      <c r="D4" s="46"/>
      <c r="E4" s="45"/>
      <c r="F4" s="45"/>
      <c r="G4" s="45"/>
      <c r="H4" s="45"/>
      <c r="I4" s="45"/>
      <c r="J4" s="141"/>
      <c r="K4" s="141"/>
      <c r="L4" s="141"/>
      <c r="M4" s="141"/>
    </row>
    <row r="5" spans="1:13" ht="15.75">
      <c r="A5" s="143" t="s">
        <v>17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3" ht="15.75">
      <c r="A6" s="143" t="s">
        <v>489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3" ht="15.75">
      <c r="A7" s="142" t="s">
        <v>0</v>
      </c>
      <c r="B7" s="24">
        <v>1100000</v>
      </c>
      <c r="C7" s="106"/>
      <c r="D7" s="46"/>
      <c r="E7" s="132" t="s">
        <v>44</v>
      </c>
      <c r="F7" s="132"/>
      <c r="G7" s="132"/>
      <c r="H7" s="132"/>
      <c r="I7" s="132"/>
      <c r="J7" s="132"/>
      <c r="K7" s="132"/>
      <c r="L7" s="132"/>
      <c r="M7" s="132"/>
    </row>
    <row r="8" spans="1:13" ht="15" customHeight="1">
      <c r="A8" s="142"/>
      <c r="B8" s="25" t="s">
        <v>26</v>
      </c>
      <c r="C8" s="8"/>
      <c r="D8" s="46"/>
      <c r="E8" s="133" t="s">
        <v>15</v>
      </c>
      <c r="F8" s="133"/>
      <c r="G8" s="133"/>
      <c r="H8" s="133"/>
      <c r="I8" s="133"/>
      <c r="J8" s="133"/>
      <c r="K8" s="133"/>
      <c r="L8" s="133"/>
      <c r="M8" s="133"/>
    </row>
    <row r="9" spans="1:13" ht="15.75">
      <c r="A9" s="142" t="s">
        <v>1</v>
      </c>
      <c r="B9" s="24">
        <v>1110000</v>
      </c>
      <c r="C9" s="106"/>
      <c r="D9" s="46"/>
      <c r="E9" s="132" t="s">
        <v>44</v>
      </c>
      <c r="F9" s="132"/>
      <c r="G9" s="132"/>
      <c r="H9" s="132"/>
      <c r="I9" s="132"/>
      <c r="J9" s="132"/>
      <c r="K9" s="132"/>
      <c r="L9" s="132"/>
      <c r="M9" s="132"/>
    </row>
    <row r="10" spans="1:13" ht="15" customHeight="1">
      <c r="A10" s="142"/>
      <c r="B10" s="25" t="s">
        <v>26</v>
      </c>
      <c r="C10" s="8"/>
      <c r="D10" s="46"/>
      <c r="E10" s="144" t="s">
        <v>14</v>
      </c>
      <c r="F10" s="144"/>
      <c r="G10" s="144"/>
      <c r="H10" s="144"/>
      <c r="I10" s="144"/>
      <c r="J10" s="144"/>
      <c r="K10" s="144"/>
      <c r="L10" s="144"/>
      <c r="M10" s="144"/>
    </row>
    <row r="11" spans="1:13" ht="53.25" customHeight="1">
      <c r="A11" s="142" t="s">
        <v>2</v>
      </c>
      <c r="B11" s="26">
        <v>1115061</v>
      </c>
      <c r="C11" s="81" t="s">
        <v>219</v>
      </c>
      <c r="D11" s="46"/>
      <c r="E11" s="174" t="s">
        <v>365</v>
      </c>
      <c r="F11" s="174"/>
      <c r="G11" s="174"/>
      <c r="H11" s="174"/>
      <c r="I11" s="174"/>
      <c r="J11" s="174"/>
      <c r="K11" s="174"/>
      <c r="L11" s="174"/>
      <c r="M11" s="174"/>
    </row>
    <row r="12" spans="1:13" ht="15" customHeight="1">
      <c r="A12" s="142"/>
      <c r="B12" s="25" t="s">
        <v>26</v>
      </c>
      <c r="C12" s="2" t="s">
        <v>3</v>
      </c>
      <c r="D12" s="46"/>
      <c r="E12" s="133" t="s">
        <v>16</v>
      </c>
      <c r="F12" s="133"/>
      <c r="G12" s="133"/>
      <c r="H12" s="133"/>
      <c r="I12" s="133"/>
      <c r="J12" s="133"/>
      <c r="K12" s="133"/>
      <c r="L12" s="133"/>
      <c r="M12" s="133"/>
    </row>
    <row r="13" spans="1:13" ht="19.5" customHeight="1">
      <c r="A13" s="138" t="s">
        <v>30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</row>
    <row r="14" spans="1:13" ht="5.25" customHeight="1">
      <c r="A14" s="1"/>
      <c r="B14" s="46"/>
      <c r="C14" s="45"/>
      <c r="D14" s="46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15" customFormat="1" ht="22.5" customHeight="1">
      <c r="A15" s="109" t="s">
        <v>25</v>
      </c>
      <c r="B15" s="134" t="s">
        <v>27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ht="33" customHeight="1">
      <c r="A16" s="103">
        <v>1</v>
      </c>
      <c r="B16" s="135" t="s">
        <v>367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7"/>
    </row>
    <row r="17" spans="1:13" ht="8.25" customHeight="1">
      <c r="A17" s="1"/>
      <c r="B17" s="46"/>
      <c r="C17" s="45"/>
      <c r="D17" s="46"/>
      <c r="E17" s="45"/>
      <c r="F17" s="45"/>
      <c r="G17" s="45"/>
      <c r="H17" s="45"/>
      <c r="I17" s="45"/>
      <c r="J17" s="45"/>
      <c r="K17" s="45"/>
      <c r="L17" s="45"/>
      <c r="M17" s="45"/>
    </row>
    <row r="18" spans="1:13" ht="42.75" customHeight="1">
      <c r="A18" s="151" t="s">
        <v>368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</row>
    <row r="19" spans="1:13" ht="3.75" customHeight="1">
      <c r="A19" s="106"/>
      <c r="B19" s="46"/>
      <c r="C19" s="45"/>
      <c r="D19" s="46"/>
      <c r="E19" s="45"/>
      <c r="F19" s="45"/>
      <c r="G19" s="45"/>
      <c r="H19" s="45"/>
      <c r="I19" s="45"/>
      <c r="J19" s="45"/>
      <c r="K19" s="45"/>
      <c r="L19" s="45"/>
      <c r="M19" s="45"/>
    </row>
    <row r="20" spans="1:13" ht="15.75">
      <c r="A20" s="5" t="s">
        <v>31</v>
      </c>
      <c r="B20" s="46"/>
      <c r="C20" s="45"/>
      <c r="D20" s="46"/>
      <c r="E20" s="45"/>
      <c r="F20" s="45"/>
      <c r="G20" s="45"/>
      <c r="H20" s="45"/>
      <c r="I20" s="45"/>
      <c r="J20" s="45"/>
      <c r="K20" s="45"/>
      <c r="L20" s="45"/>
      <c r="M20" s="45"/>
    </row>
    <row r="21" spans="1:13" ht="6" customHeight="1">
      <c r="A21" s="1"/>
      <c r="B21" s="46"/>
      <c r="C21" s="45"/>
      <c r="D21" s="46"/>
      <c r="E21" s="45"/>
      <c r="F21" s="45"/>
      <c r="G21" s="45"/>
      <c r="H21" s="45"/>
      <c r="I21" s="45"/>
      <c r="J21" s="45"/>
      <c r="K21" s="45"/>
      <c r="L21" s="45"/>
      <c r="M21" s="45"/>
    </row>
    <row r="22" spans="1:13" s="15" customFormat="1" ht="24" customHeight="1">
      <c r="A22" s="109" t="s">
        <v>25</v>
      </c>
      <c r="B22" s="134" t="s">
        <v>5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ht="41.25" customHeight="1">
      <c r="A23" s="103">
        <v>1</v>
      </c>
      <c r="B23" s="135" t="s">
        <v>366</v>
      </c>
      <c r="C23" s="136"/>
      <c r="D23" s="136"/>
      <c r="E23" s="136"/>
      <c r="F23" s="136"/>
      <c r="G23" s="136"/>
      <c r="H23" s="136" t="s">
        <v>274</v>
      </c>
      <c r="I23" s="136"/>
      <c r="J23" s="136"/>
      <c r="K23" s="136"/>
      <c r="L23" s="136"/>
      <c r="M23" s="137"/>
    </row>
    <row r="24" spans="1:13" ht="15.75" hidden="1">
      <c r="A24" s="103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1:13" ht="9" customHeight="1">
      <c r="A25" s="1"/>
      <c r="B25" s="46"/>
      <c r="C25" s="45"/>
      <c r="D25" s="46"/>
      <c r="E25" s="45"/>
      <c r="F25" s="45"/>
      <c r="G25" s="45"/>
      <c r="H25" s="45"/>
      <c r="I25" s="45"/>
      <c r="J25" s="45"/>
      <c r="K25" s="45"/>
      <c r="L25" s="45"/>
      <c r="M25" s="45"/>
    </row>
    <row r="26" spans="1:13" ht="15.75">
      <c r="A26" s="5" t="s">
        <v>32</v>
      </c>
      <c r="B26" s="46"/>
      <c r="C26" s="45"/>
      <c r="D26" s="46"/>
      <c r="E26" s="45"/>
      <c r="F26" s="45"/>
      <c r="G26" s="45"/>
      <c r="H26" s="45"/>
      <c r="I26" s="45"/>
      <c r="J26" s="45"/>
      <c r="K26" s="45"/>
      <c r="L26" s="45"/>
      <c r="M26" s="45"/>
    </row>
    <row r="27" spans="1:13" ht="12.75" customHeight="1">
      <c r="A27" s="45"/>
      <c r="B27" s="27"/>
      <c r="C27" s="45"/>
      <c r="D27" s="46"/>
      <c r="E27" s="45"/>
      <c r="F27" s="45"/>
      <c r="G27" s="45"/>
      <c r="H27" s="45"/>
      <c r="I27" s="45"/>
      <c r="J27" s="45"/>
      <c r="K27" s="45"/>
      <c r="L27" s="49" t="s">
        <v>28</v>
      </c>
      <c r="M27" s="45"/>
    </row>
    <row r="28" spans="1:26" s="11" customFormat="1" ht="18.75" customHeight="1">
      <c r="A28" s="139" t="s">
        <v>25</v>
      </c>
      <c r="B28" s="139" t="s">
        <v>33</v>
      </c>
      <c r="C28" s="139"/>
      <c r="D28" s="139"/>
      <c r="E28" s="139" t="s">
        <v>18</v>
      </c>
      <c r="F28" s="139"/>
      <c r="G28" s="139"/>
      <c r="H28" s="139" t="s">
        <v>34</v>
      </c>
      <c r="I28" s="139"/>
      <c r="J28" s="139"/>
      <c r="K28" s="139" t="s">
        <v>19</v>
      </c>
      <c r="L28" s="139"/>
      <c r="M28" s="139"/>
      <c r="R28" s="131"/>
      <c r="S28" s="131"/>
      <c r="T28" s="131"/>
      <c r="U28" s="131"/>
      <c r="V28" s="131"/>
      <c r="W28" s="131"/>
      <c r="X28" s="131"/>
      <c r="Y28" s="131"/>
      <c r="Z28" s="131"/>
    </row>
    <row r="29" spans="1:26" s="11" customFormat="1" ht="25.5">
      <c r="A29" s="139"/>
      <c r="B29" s="139"/>
      <c r="C29" s="139"/>
      <c r="D29" s="139"/>
      <c r="E29" s="104" t="s">
        <v>20</v>
      </c>
      <c r="F29" s="104" t="s">
        <v>21</v>
      </c>
      <c r="G29" s="104" t="s">
        <v>22</v>
      </c>
      <c r="H29" s="104" t="s">
        <v>20</v>
      </c>
      <c r="I29" s="104" t="s">
        <v>21</v>
      </c>
      <c r="J29" s="104" t="s">
        <v>22</v>
      </c>
      <c r="K29" s="104" t="s">
        <v>20</v>
      </c>
      <c r="L29" s="104" t="s">
        <v>21</v>
      </c>
      <c r="M29" s="104" t="s">
        <v>22</v>
      </c>
      <c r="R29" s="108"/>
      <c r="S29" s="108"/>
      <c r="T29" s="108"/>
      <c r="U29" s="108"/>
      <c r="V29" s="108"/>
      <c r="W29" s="108"/>
      <c r="X29" s="108"/>
      <c r="Y29" s="108"/>
      <c r="Z29" s="108"/>
    </row>
    <row r="30" spans="1:26" ht="15.75">
      <c r="A30" s="103">
        <v>1</v>
      </c>
      <c r="B30" s="145">
        <v>2</v>
      </c>
      <c r="C30" s="145"/>
      <c r="D30" s="145"/>
      <c r="E30" s="103">
        <v>3</v>
      </c>
      <c r="F30" s="103">
        <v>4</v>
      </c>
      <c r="G30" s="103">
        <v>5</v>
      </c>
      <c r="H30" s="103">
        <v>6</v>
      </c>
      <c r="I30" s="103">
        <v>7</v>
      </c>
      <c r="J30" s="103">
        <v>8</v>
      </c>
      <c r="K30" s="103">
        <v>9</v>
      </c>
      <c r="L30" s="103">
        <v>10</v>
      </c>
      <c r="M30" s="103">
        <v>11</v>
      </c>
      <c r="R30" s="6"/>
      <c r="S30" s="6"/>
      <c r="T30" s="6"/>
      <c r="U30" s="6"/>
      <c r="V30" s="6"/>
      <c r="W30" s="6"/>
      <c r="X30" s="6"/>
      <c r="Y30" s="6"/>
      <c r="Z30" s="6"/>
    </row>
    <row r="31" spans="1:26" ht="48.75" customHeight="1">
      <c r="A31" s="103"/>
      <c r="B31" s="181" t="s">
        <v>369</v>
      </c>
      <c r="C31" s="182" t="s">
        <v>369</v>
      </c>
      <c r="D31" s="183" t="s">
        <v>369</v>
      </c>
      <c r="E31" s="103">
        <f>1545350-240800</f>
        <v>1304550</v>
      </c>
      <c r="F31" s="103">
        <v>17500</v>
      </c>
      <c r="G31" s="103">
        <f>E31+F31</f>
        <v>1322050</v>
      </c>
      <c r="H31" s="103">
        <f>1518300.13-240800</f>
        <v>1277500.13</v>
      </c>
      <c r="I31" s="103">
        <v>17500</v>
      </c>
      <c r="J31" s="103">
        <f>H31+I31</f>
        <v>1295000.13</v>
      </c>
      <c r="K31" s="103">
        <f>H31-E31</f>
        <v>-27049.87000000011</v>
      </c>
      <c r="L31" s="103">
        <f>I31-F31</f>
        <v>0</v>
      </c>
      <c r="M31" s="103">
        <f>K31+L31</f>
        <v>-27049.87000000011</v>
      </c>
      <c r="R31" s="6"/>
      <c r="S31" s="6"/>
      <c r="T31" s="6"/>
      <c r="U31" s="6"/>
      <c r="V31" s="6"/>
      <c r="W31" s="6"/>
      <c r="X31" s="6"/>
      <c r="Y31" s="6"/>
      <c r="Z31" s="6"/>
    </row>
    <row r="32" spans="1:26" ht="48.75" customHeight="1">
      <c r="A32" s="103"/>
      <c r="B32" s="181" t="s">
        <v>370</v>
      </c>
      <c r="C32" s="182" t="s">
        <v>370</v>
      </c>
      <c r="D32" s="183" t="s">
        <v>370</v>
      </c>
      <c r="E32" s="103">
        <f>190000+50800</f>
        <v>240800</v>
      </c>
      <c r="F32" s="103">
        <v>0</v>
      </c>
      <c r="G32" s="103">
        <f>E32+F32</f>
        <v>240800</v>
      </c>
      <c r="H32" s="103">
        <v>240800</v>
      </c>
      <c r="I32" s="103">
        <v>0</v>
      </c>
      <c r="J32" s="103">
        <f>H32+I32</f>
        <v>240800</v>
      </c>
      <c r="K32" s="103">
        <f>H32-E32</f>
        <v>0</v>
      </c>
      <c r="L32" s="103">
        <f>I32-F32</f>
        <v>0</v>
      </c>
      <c r="M32" s="103">
        <f>K32+L32</f>
        <v>0</v>
      </c>
      <c r="R32" s="6"/>
      <c r="S32" s="6"/>
      <c r="T32" s="6"/>
      <c r="U32" s="6"/>
      <c r="V32" s="6"/>
      <c r="W32" s="6"/>
      <c r="X32" s="6"/>
      <c r="Y32" s="6"/>
      <c r="Z32" s="6"/>
    </row>
    <row r="33" spans="1:26" ht="15.75">
      <c r="A33" s="103"/>
      <c r="B33" s="145" t="s">
        <v>6</v>
      </c>
      <c r="C33" s="145"/>
      <c r="D33" s="145"/>
      <c r="E33" s="103">
        <f>E31+E32</f>
        <v>1545350</v>
      </c>
      <c r="F33" s="103">
        <f aca="true" t="shared" si="0" ref="F33:L33">F31+F32</f>
        <v>17500</v>
      </c>
      <c r="G33" s="103">
        <f t="shared" si="0"/>
        <v>1562850</v>
      </c>
      <c r="H33" s="103">
        <f t="shared" si="0"/>
        <v>1518300.13</v>
      </c>
      <c r="I33" s="103">
        <f t="shared" si="0"/>
        <v>17500</v>
      </c>
      <c r="J33" s="103">
        <f t="shared" si="0"/>
        <v>1535800.13</v>
      </c>
      <c r="K33" s="103">
        <f t="shared" si="0"/>
        <v>-27049.87000000011</v>
      </c>
      <c r="L33" s="103">
        <f t="shared" si="0"/>
        <v>0</v>
      </c>
      <c r="M33" s="103">
        <f>K33+L33</f>
        <v>-27049.87000000011</v>
      </c>
      <c r="R33" s="6"/>
      <c r="S33" s="6"/>
      <c r="T33" s="6"/>
      <c r="U33" s="6"/>
      <c r="V33" s="6"/>
      <c r="W33" s="6"/>
      <c r="X33" s="6"/>
      <c r="Y33" s="6"/>
      <c r="Z33" s="6"/>
    </row>
    <row r="34" spans="1:13" ht="16.5" customHeight="1">
      <c r="A34" s="172" t="s">
        <v>35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</row>
    <row r="35" spans="1:13" ht="25.5" customHeight="1">
      <c r="A35" s="140" t="s">
        <v>371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</row>
    <row r="36" spans="1:13" ht="17.25" customHeight="1">
      <c r="A36" s="151" t="s">
        <v>36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</row>
    <row r="37" spans="1:13" s="11" customFormat="1" ht="12.7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27" t="s">
        <v>28</v>
      </c>
      <c r="L37" s="46"/>
      <c r="M37" s="46"/>
    </row>
    <row r="38" spans="1:13" s="11" customFormat="1" ht="16.5" customHeight="1">
      <c r="A38" s="139" t="s">
        <v>4</v>
      </c>
      <c r="B38" s="139" t="s">
        <v>37</v>
      </c>
      <c r="C38" s="139"/>
      <c r="D38" s="139"/>
      <c r="E38" s="139" t="s">
        <v>18</v>
      </c>
      <c r="F38" s="139"/>
      <c r="G38" s="139"/>
      <c r="H38" s="139" t="s">
        <v>34</v>
      </c>
      <c r="I38" s="139"/>
      <c r="J38" s="139"/>
      <c r="K38" s="139" t="s">
        <v>19</v>
      </c>
      <c r="L38" s="139"/>
      <c r="M38" s="139"/>
    </row>
    <row r="39" spans="1:13" s="11" customFormat="1" ht="27" customHeight="1">
      <c r="A39" s="139"/>
      <c r="B39" s="139"/>
      <c r="C39" s="139"/>
      <c r="D39" s="139"/>
      <c r="E39" s="104" t="s">
        <v>20</v>
      </c>
      <c r="F39" s="104" t="s">
        <v>21</v>
      </c>
      <c r="G39" s="104" t="s">
        <v>22</v>
      </c>
      <c r="H39" s="104" t="s">
        <v>20</v>
      </c>
      <c r="I39" s="104" t="s">
        <v>21</v>
      </c>
      <c r="J39" s="104" t="s">
        <v>22</v>
      </c>
      <c r="K39" s="104" t="s">
        <v>20</v>
      </c>
      <c r="L39" s="104" t="s">
        <v>21</v>
      </c>
      <c r="M39" s="104" t="s">
        <v>22</v>
      </c>
    </row>
    <row r="40" spans="1:13" s="11" customFormat="1" ht="19.5" customHeight="1">
      <c r="A40" s="104">
        <v>1</v>
      </c>
      <c r="B40" s="139">
        <v>2</v>
      </c>
      <c r="C40" s="139"/>
      <c r="D40" s="139"/>
      <c r="E40" s="104">
        <v>3</v>
      </c>
      <c r="F40" s="104">
        <v>4</v>
      </c>
      <c r="G40" s="104">
        <v>5</v>
      </c>
      <c r="H40" s="104">
        <v>6</v>
      </c>
      <c r="I40" s="104">
        <v>7</v>
      </c>
      <c r="J40" s="104">
        <v>8</v>
      </c>
      <c r="K40" s="104">
        <v>9</v>
      </c>
      <c r="L40" s="104">
        <v>10</v>
      </c>
      <c r="M40" s="104">
        <v>11</v>
      </c>
    </row>
    <row r="41" spans="1:13" s="48" customFormat="1" ht="54" customHeight="1">
      <c r="A41" s="47"/>
      <c r="B41" s="146" t="s">
        <v>227</v>
      </c>
      <c r="C41" s="147"/>
      <c r="D41" s="148"/>
      <c r="E41" s="47">
        <v>240800</v>
      </c>
      <c r="F41" s="47">
        <v>0</v>
      </c>
      <c r="G41" s="47">
        <f>E41+F41</f>
        <v>240800</v>
      </c>
      <c r="H41" s="47">
        <v>240800</v>
      </c>
      <c r="I41" s="47">
        <v>0</v>
      </c>
      <c r="J41" s="47">
        <f>H41+I41</f>
        <v>240800</v>
      </c>
      <c r="K41" s="47">
        <f>H41-E41</f>
        <v>0</v>
      </c>
      <c r="L41" s="47">
        <v>0</v>
      </c>
      <c r="M41" s="47">
        <f>K41+L41</f>
        <v>0</v>
      </c>
    </row>
    <row r="42" spans="1:26" ht="15.75">
      <c r="A42" s="103"/>
      <c r="B42" s="145" t="s">
        <v>6</v>
      </c>
      <c r="C42" s="145"/>
      <c r="D42" s="145"/>
      <c r="E42" s="103">
        <f>E41</f>
        <v>240800</v>
      </c>
      <c r="F42" s="103">
        <f aca="true" t="shared" si="1" ref="F42:M42">F41</f>
        <v>0</v>
      </c>
      <c r="G42" s="103">
        <f t="shared" si="1"/>
        <v>240800</v>
      </c>
      <c r="H42" s="103">
        <f t="shared" si="1"/>
        <v>240800</v>
      </c>
      <c r="I42" s="103">
        <f t="shared" si="1"/>
        <v>0</v>
      </c>
      <c r="J42" s="103">
        <f t="shared" si="1"/>
        <v>240800</v>
      </c>
      <c r="K42" s="103">
        <f t="shared" si="1"/>
        <v>0</v>
      </c>
      <c r="L42" s="103">
        <f t="shared" si="1"/>
        <v>0</v>
      </c>
      <c r="M42" s="103">
        <f t="shared" si="1"/>
        <v>0</v>
      </c>
      <c r="R42" s="6"/>
      <c r="S42" s="6"/>
      <c r="T42" s="6"/>
      <c r="U42" s="6"/>
      <c r="V42" s="6"/>
      <c r="W42" s="6"/>
      <c r="X42" s="6"/>
      <c r="Y42" s="6"/>
      <c r="Z42" s="6"/>
    </row>
    <row r="43" spans="1:13" ht="15.75">
      <c r="A43" s="1"/>
      <c r="B43" s="46"/>
      <c r="C43" s="45"/>
      <c r="D43" s="46"/>
      <c r="E43" s="45"/>
      <c r="F43" s="45"/>
      <c r="G43" s="45"/>
      <c r="H43" s="45"/>
      <c r="I43" s="45"/>
      <c r="J43" s="45"/>
      <c r="K43" s="45"/>
      <c r="L43" s="45"/>
      <c r="M43" s="45"/>
    </row>
    <row r="44" spans="1:13" ht="15.75">
      <c r="A44" s="5" t="s">
        <v>38</v>
      </c>
      <c r="B44" s="46"/>
      <c r="C44" s="45"/>
      <c r="D44" s="46"/>
      <c r="E44" s="45"/>
      <c r="F44" s="45"/>
      <c r="G44" s="45"/>
      <c r="H44" s="45"/>
      <c r="I44" s="45"/>
      <c r="J44" s="45"/>
      <c r="K44" s="45"/>
      <c r="L44" s="45"/>
      <c r="M44" s="45"/>
    </row>
    <row r="45" spans="1:13" ht="15.75">
      <c r="A45" s="1"/>
      <c r="B45" s="46"/>
      <c r="C45" s="45"/>
      <c r="D45" s="46"/>
      <c r="E45" s="45"/>
      <c r="F45" s="45"/>
      <c r="G45" s="45"/>
      <c r="H45" s="45"/>
      <c r="I45" s="45"/>
      <c r="J45" s="45"/>
      <c r="K45" s="45"/>
      <c r="L45" s="45"/>
      <c r="M45" s="45"/>
    </row>
    <row r="46" spans="1:13" ht="15.75" customHeight="1">
      <c r="A46" s="139" t="s">
        <v>4</v>
      </c>
      <c r="B46" s="139" t="s">
        <v>23</v>
      </c>
      <c r="C46" s="139" t="s">
        <v>7</v>
      </c>
      <c r="D46" s="139" t="s">
        <v>8</v>
      </c>
      <c r="E46" s="139" t="s">
        <v>52</v>
      </c>
      <c r="F46" s="139"/>
      <c r="G46" s="139"/>
      <c r="H46" s="139" t="s">
        <v>53</v>
      </c>
      <c r="I46" s="139"/>
      <c r="J46" s="139"/>
      <c r="K46" s="139" t="s">
        <v>19</v>
      </c>
      <c r="L46" s="139"/>
      <c r="M46" s="139"/>
    </row>
    <row r="47" spans="1:13" ht="25.5">
      <c r="A47" s="139"/>
      <c r="B47" s="139"/>
      <c r="C47" s="139"/>
      <c r="D47" s="139"/>
      <c r="E47" s="104" t="s">
        <v>20</v>
      </c>
      <c r="F47" s="104" t="s">
        <v>21</v>
      </c>
      <c r="G47" s="104" t="s">
        <v>22</v>
      </c>
      <c r="H47" s="104" t="s">
        <v>20</v>
      </c>
      <c r="I47" s="104" t="s">
        <v>21</v>
      </c>
      <c r="J47" s="104" t="s">
        <v>22</v>
      </c>
      <c r="K47" s="34" t="s">
        <v>20</v>
      </c>
      <c r="L47" s="34" t="s">
        <v>21</v>
      </c>
      <c r="M47" s="34" t="s">
        <v>22</v>
      </c>
    </row>
    <row r="48" spans="1:13" ht="15.75" customHeight="1">
      <c r="A48" s="104">
        <v>1</v>
      </c>
      <c r="B48" s="104">
        <v>2</v>
      </c>
      <c r="C48" s="104">
        <v>3</v>
      </c>
      <c r="D48" s="104">
        <v>4</v>
      </c>
      <c r="E48" s="104">
        <v>5</v>
      </c>
      <c r="F48" s="104">
        <v>6</v>
      </c>
      <c r="G48" s="104">
        <v>7</v>
      </c>
      <c r="H48" s="104">
        <v>8</v>
      </c>
      <c r="I48" s="104">
        <v>9</v>
      </c>
      <c r="J48" s="104">
        <v>10</v>
      </c>
      <c r="K48" s="104">
        <v>11</v>
      </c>
      <c r="L48" s="104">
        <v>12</v>
      </c>
      <c r="M48" s="104">
        <v>13</v>
      </c>
    </row>
    <row r="49" spans="1:13" ht="30.75" customHeight="1">
      <c r="A49" s="169" t="s">
        <v>372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1"/>
    </row>
    <row r="50" spans="1:13" ht="15.75">
      <c r="A50" s="104">
        <v>1</v>
      </c>
      <c r="B50" s="105" t="s">
        <v>9</v>
      </c>
      <c r="C50" s="22"/>
      <c r="D50" s="104"/>
      <c r="E50" s="104"/>
      <c r="F50" s="104"/>
      <c r="G50" s="104"/>
      <c r="H50" s="104"/>
      <c r="I50" s="104"/>
      <c r="J50" s="104"/>
      <c r="K50" s="104"/>
      <c r="L50" s="104"/>
      <c r="M50" s="104"/>
    </row>
    <row r="51" spans="1:13" ht="25.5">
      <c r="A51" s="104" t="s">
        <v>54</v>
      </c>
      <c r="B51" s="105" t="s">
        <v>374</v>
      </c>
      <c r="C51" s="22" t="s">
        <v>56</v>
      </c>
      <c r="D51" s="104" t="s">
        <v>375</v>
      </c>
      <c r="E51" s="104">
        <v>1</v>
      </c>
      <c r="F51" s="104">
        <v>0</v>
      </c>
      <c r="G51" s="104">
        <f>E51+F51</f>
        <v>1</v>
      </c>
      <c r="H51" s="104">
        <v>1</v>
      </c>
      <c r="I51" s="104">
        <v>0</v>
      </c>
      <c r="J51" s="104">
        <f>H51+I51</f>
        <v>1</v>
      </c>
      <c r="K51" s="104">
        <f>H51-E51</f>
        <v>0</v>
      </c>
      <c r="L51" s="104">
        <v>0</v>
      </c>
      <c r="M51" s="104">
        <f>K51+L51</f>
        <v>0</v>
      </c>
    </row>
    <row r="52" spans="1:13" ht="25.5">
      <c r="A52" s="104" t="s">
        <v>58</v>
      </c>
      <c r="B52" s="105" t="s">
        <v>376</v>
      </c>
      <c r="C52" s="22" t="s">
        <v>56</v>
      </c>
      <c r="D52" s="104" t="s">
        <v>377</v>
      </c>
      <c r="E52" s="104">
        <v>7</v>
      </c>
      <c r="F52" s="104">
        <v>0</v>
      </c>
      <c r="G52" s="104">
        <f>E52+F52</f>
        <v>7</v>
      </c>
      <c r="H52" s="104">
        <v>7</v>
      </c>
      <c r="I52" s="104">
        <v>0</v>
      </c>
      <c r="J52" s="104">
        <f>H52+I52</f>
        <v>7</v>
      </c>
      <c r="K52" s="104">
        <f>H52-E52</f>
        <v>0</v>
      </c>
      <c r="L52" s="104">
        <v>0</v>
      </c>
      <c r="M52" s="104">
        <f>K52+L52</f>
        <v>0</v>
      </c>
    </row>
    <row r="53" spans="1:13" ht="25.5">
      <c r="A53" s="104" t="s">
        <v>62</v>
      </c>
      <c r="B53" s="68" t="s">
        <v>378</v>
      </c>
      <c r="C53" s="60" t="s">
        <v>142</v>
      </c>
      <c r="D53" s="60" t="s">
        <v>143</v>
      </c>
      <c r="E53" s="104">
        <f>E31</f>
        <v>1304550</v>
      </c>
      <c r="F53" s="104">
        <f>F33</f>
        <v>17500</v>
      </c>
      <c r="G53" s="104">
        <f>E53+F53</f>
        <v>1322050</v>
      </c>
      <c r="H53" s="104">
        <f>H31</f>
        <v>1277500.13</v>
      </c>
      <c r="I53" s="104">
        <f>I33</f>
        <v>17500</v>
      </c>
      <c r="J53" s="104">
        <f>H53+I53</f>
        <v>1295000.13</v>
      </c>
      <c r="K53" s="104">
        <f>H53-E53</f>
        <v>-27049.87000000011</v>
      </c>
      <c r="L53" s="104">
        <v>0</v>
      </c>
      <c r="M53" s="104">
        <f>K53+L53</f>
        <v>-27049.87000000011</v>
      </c>
    </row>
    <row r="54" spans="1:13" ht="15.75">
      <c r="A54" s="139" t="s">
        <v>64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</row>
    <row r="55" spans="1:13" ht="15.75" hidden="1">
      <c r="A55" s="155"/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</row>
    <row r="56" spans="1:13" ht="15.75">
      <c r="A56" s="104">
        <v>2</v>
      </c>
      <c r="B56" s="105" t="s">
        <v>10</v>
      </c>
      <c r="C56" s="22"/>
      <c r="D56" s="104"/>
      <c r="E56" s="104"/>
      <c r="F56" s="104" t="s">
        <v>66</v>
      </c>
      <c r="G56" s="104"/>
      <c r="H56" s="36"/>
      <c r="I56" s="104" t="s">
        <v>66</v>
      </c>
      <c r="J56" s="104" t="s">
        <v>66</v>
      </c>
      <c r="K56" s="104"/>
      <c r="L56" s="36"/>
      <c r="M56" s="36"/>
    </row>
    <row r="57" spans="1:13" ht="25.5">
      <c r="A57" s="104" t="s">
        <v>67</v>
      </c>
      <c r="B57" s="74" t="s">
        <v>295</v>
      </c>
      <c r="C57" s="60" t="s">
        <v>56</v>
      </c>
      <c r="D57" s="60" t="s">
        <v>296</v>
      </c>
      <c r="E57" s="60">
        <v>16</v>
      </c>
      <c r="F57" s="104"/>
      <c r="G57" s="104">
        <f>E57+F57</f>
        <v>16</v>
      </c>
      <c r="H57" s="36">
        <v>45</v>
      </c>
      <c r="I57" s="104">
        <v>0</v>
      </c>
      <c r="J57" s="104">
        <f>H57+I57</f>
        <v>45</v>
      </c>
      <c r="K57" s="41">
        <f>H57-E57</f>
        <v>29</v>
      </c>
      <c r="L57" s="104">
        <v>0</v>
      </c>
      <c r="M57" s="36">
        <f>K57+L57</f>
        <v>29</v>
      </c>
    </row>
    <row r="58" spans="1:13" ht="15.75">
      <c r="A58" s="139" t="s">
        <v>64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</row>
    <row r="59" spans="1:13" ht="15.75" hidden="1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</row>
    <row r="60" spans="1:13" ht="15.75">
      <c r="A60" s="104">
        <v>3</v>
      </c>
      <c r="B60" s="105" t="s">
        <v>11</v>
      </c>
      <c r="C60" s="22"/>
      <c r="D60" s="104" t="s">
        <v>66</v>
      </c>
      <c r="E60" s="104" t="s">
        <v>66</v>
      </c>
      <c r="F60" s="104" t="s">
        <v>66</v>
      </c>
      <c r="G60" s="104"/>
      <c r="H60" s="36"/>
      <c r="I60" s="104" t="s">
        <v>66</v>
      </c>
      <c r="J60" s="104" t="s">
        <v>66</v>
      </c>
      <c r="K60" s="104"/>
      <c r="L60" s="36"/>
      <c r="M60" s="36"/>
    </row>
    <row r="61" spans="1:13" ht="38.25">
      <c r="A61" s="104" t="s">
        <v>83</v>
      </c>
      <c r="B61" s="74" t="s">
        <v>300</v>
      </c>
      <c r="C61" s="60" t="s">
        <v>56</v>
      </c>
      <c r="D61" s="60" t="s">
        <v>296</v>
      </c>
      <c r="E61" s="69">
        <f>E57/E52</f>
        <v>2.2857142857142856</v>
      </c>
      <c r="F61" s="104">
        <v>0</v>
      </c>
      <c r="G61" s="101">
        <f>E61+F61</f>
        <v>2.2857142857142856</v>
      </c>
      <c r="H61" s="102">
        <f>H57/H52</f>
        <v>6.428571428571429</v>
      </c>
      <c r="I61" s="104">
        <v>0</v>
      </c>
      <c r="J61" s="101">
        <f>H61+I61</f>
        <v>6.428571428571429</v>
      </c>
      <c r="K61" s="101">
        <f>J61-G61</f>
        <v>4.142857142857143</v>
      </c>
      <c r="L61" s="36">
        <v>0</v>
      </c>
      <c r="M61" s="102">
        <f>K61+L61</f>
        <v>4.142857142857143</v>
      </c>
    </row>
    <row r="62" spans="1:13" ht="26.25">
      <c r="A62" s="104" t="s">
        <v>87</v>
      </c>
      <c r="B62" s="76" t="s">
        <v>379</v>
      </c>
      <c r="C62" s="60" t="s">
        <v>85</v>
      </c>
      <c r="D62" s="60" t="s">
        <v>151</v>
      </c>
      <c r="E62" s="69">
        <f>877000/E52</f>
        <v>125285.71428571429</v>
      </c>
      <c r="F62" s="104">
        <v>0</v>
      </c>
      <c r="G62" s="39">
        <f>E62+F62</f>
        <v>125285.71428571429</v>
      </c>
      <c r="H62" s="69">
        <f>877000/H52</f>
        <v>125285.71428571429</v>
      </c>
      <c r="I62" s="104">
        <v>0</v>
      </c>
      <c r="J62" s="39">
        <f>H62+I62</f>
        <v>125285.71428571429</v>
      </c>
      <c r="K62" s="39">
        <f>J62-G62</f>
        <v>0</v>
      </c>
      <c r="L62" s="36">
        <v>0</v>
      </c>
      <c r="M62" s="102">
        <f>K62+L62</f>
        <v>0</v>
      </c>
    </row>
    <row r="63" spans="1:13" ht="26.25">
      <c r="A63" s="104" t="s">
        <v>89</v>
      </c>
      <c r="B63" s="76" t="s">
        <v>301</v>
      </c>
      <c r="C63" s="60" t="s">
        <v>85</v>
      </c>
      <c r="D63" s="60" t="s">
        <v>151</v>
      </c>
      <c r="E63" s="69">
        <f>E31/E52</f>
        <v>186364.2857142857</v>
      </c>
      <c r="F63" s="104">
        <v>0</v>
      </c>
      <c r="G63" s="39">
        <f>E63+F63</f>
        <v>186364.2857142857</v>
      </c>
      <c r="H63" s="40">
        <f>H53/H52</f>
        <v>182500.01857142855</v>
      </c>
      <c r="I63" s="104">
        <v>0</v>
      </c>
      <c r="J63" s="39">
        <f>H63+I63</f>
        <v>182500.01857142855</v>
      </c>
      <c r="K63" s="39">
        <f>J63-G63</f>
        <v>-3864.267142857163</v>
      </c>
      <c r="L63" s="104">
        <v>0</v>
      </c>
      <c r="M63" s="102">
        <f>K63+L63</f>
        <v>-3864.267142857163</v>
      </c>
    </row>
    <row r="64" spans="1:13" ht="22.5" customHeight="1">
      <c r="A64" s="139" t="s">
        <v>95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</row>
    <row r="65" spans="1:13" ht="29.25" customHeight="1" hidden="1">
      <c r="A65" s="149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</row>
    <row r="66" spans="1:13" ht="15.75">
      <c r="A66" s="104">
        <v>4</v>
      </c>
      <c r="B66" s="105" t="s">
        <v>12</v>
      </c>
      <c r="C66" s="22"/>
      <c r="D66" s="104" t="s">
        <v>66</v>
      </c>
      <c r="E66" s="104" t="s">
        <v>66</v>
      </c>
      <c r="F66" s="104" t="s">
        <v>66</v>
      </c>
      <c r="G66" s="104"/>
      <c r="H66" s="36"/>
      <c r="I66" s="104" t="s">
        <v>66</v>
      </c>
      <c r="J66" s="104" t="s">
        <v>66</v>
      </c>
      <c r="K66" s="104"/>
      <c r="L66" s="36"/>
      <c r="M66" s="36"/>
    </row>
    <row r="67" spans="1:13" ht="26.25">
      <c r="A67" s="23" t="s">
        <v>102</v>
      </c>
      <c r="B67" s="77" t="s">
        <v>302</v>
      </c>
      <c r="C67" s="60" t="s">
        <v>108</v>
      </c>
      <c r="D67" s="60" t="s">
        <v>175</v>
      </c>
      <c r="E67" s="60">
        <v>100</v>
      </c>
      <c r="F67" s="104">
        <v>0</v>
      </c>
      <c r="G67" s="41">
        <f>E67+F67</f>
        <v>100</v>
      </c>
      <c r="H67" s="36">
        <v>100</v>
      </c>
      <c r="I67" s="104"/>
      <c r="J67" s="41">
        <f>H67+I67</f>
        <v>100</v>
      </c>
      <c r="K67" s="41">
        <f>J67-G67</f>
        <v>0</v>
      </c>
      <c r="L67" s="104">
        <v>0</v>
      </c>
      <c r="M67" s="42">
        <f>K67+L67</f>
        <v>0</v>
      </c>
    </row>
    <row r="68" spans="1:13" s="15" customFormat="1" ht="15" customHeight="1">
      <c r="A68" s="134" t="s">
        <v>95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</row>
    <row r="69" spans="1:13" s="15" customFormat="1" ht="3" customHeight="1" hidden="1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</row>
    <row r="70" spans="1:13" ht="30.75" customHeight="1">
      <c r="A70" s="169" t="s">
        <v>373</v>
      </c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1"/>
    </row>
    <row r="71" spans="1:13" ht="15.75">
      <c r="A71" s="104">
        <v>1</v>
      </c>
      <c r="B71" s="105" t="s">
        <v>9</v>
      </c>
      <c r="C71" s="22"/>
      <c r="D71" s="104"/>
      <c r="E71" s="104"/>
      <c r="F71" s="104"/>
      <c r="G71" s="104"/>
      <c r="H71" s="104"/>
      <c r="I71" s="104"/>
      <c r="J71" s="104"/>
      <c r="K71" s="104"/>
      <c r="L71" s="104"/>
      <c r="M71" s="104"/>
    </row>
    <row r="72" spans="1:13" ht="38.25">
      <c r="A72" s="104" t="s">
        <v>54</v>
      </c>
      <c r="B72" s="68" t="s">
        <v>380</v>
      </c>
      <c r="C72" s="60" t="s">
        <v>85</v>
      </c>
      <c r="D72" s="60" t="s">
        <v>143</v>
      </c>
      <c r="E72" s="69">
        <v>240800</v>
      </c>
      <c r="F72" s="104">
        <v>0</v>
      </c>
      <c r="G72" s="104">
        <f>E72+F72</f>
        <v>240800</v>
      </c>
      <c r="H72" s="104">
        <v>240800</v>
      </c>
      <c r="I72" s="104">
        <v>0</v>
      </c>
      <c r="J72" s="104">
        <f>H72+I72</f>
        <v>240800</v>
      </c>
      <c r="K72" s="104">
        <f>H72-E72</f>
        <v>0</v>
      </c>
      <c r="L72" s="104">
        <v>0</v>
      </c>
      <c r="M72" s="104">
        <f>K72+L72</f>
        <v>0</v>
      </c>
    </row>
    <row r="73" spans="1:13" ht="15.75">
      <c r="A73" s="139" t="s">
        <v>64</v>
      </c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</row>
    <row r="74" spans="1:13" ht="15.75" hidden="1">
      <c r="A74" s="155"/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</row>
    <row r="75" spans="1:13" ht="15.75">
      <c r="A75" s="104">
        <v>2</v>
      </c>
      <c r="B75" s="105" t="s">
        <v>10</v>
      </c>
      <c r="C75" s="22"/>
      <c r="D75" s="104"/>
      <c r="E75" s="104"/>
      <c r="F75" s="104" t="s">
        <v>66</v>
      </c>
      <c r="G75" s="104"/>
      <c r="H75" s="36"/>
      <c r="I75" s="104" t="s">
        <v>66</v>
      </c>
      <c r="J75" s="104" t="s">
        <v>66</v>
      </c>
      <c r="K75" s="104"/>
      <c r="L75" s="36"/>
      <c r="M75" s="36"/>
    </row>
    <row r="76" spans="1:13" ht="38.25">
      <c r="A76" s="104" t="s">
        <v>67</v>
      </c>
      <c r="B76" s="74" t="s">
        <v>381</v>
      </c>
      <c r="C76" s="60" t="s">
        <v>56</v>
      </c>
      <c r="D76" s="60" t="s">
        <v>382</v>
      </c>
      <c r="E76" s="75">
        <v>141</v>
      </c>
      <c r="F76" s="104">
        <v>0</v>
      </c>
      <c r="G76" s="104">
        <f>E76+F76</f>
        <v>141</v>
      </c>
      <c r="H76" s="36">
        <v>192</v>
      </c>
      <c r="I76" s="104">
        <v>0</v>
      </c>
      <c r="J76" s="104">
        <f>H76+I76</f>
        <v>192</v>
      </c>
      <c r="K76" s="41">
        <f>H76-E76</f>
        <v>51</v>
      </c>
      <c r="L76" s="104">
        <v>0</v>
      </c>
      <c r="M76" s="36">
        <f>K76+L76</f>
        <v>51</v>
      </c>
    </row>
    <row r="77" spans="1:13" ht="38.25">
      <c r="A77" s="104" t="s">
        <v>69</v>
      </c>
      <c r="B77" s="68" t="s">
        <v>383</v>
      </c>
      <c r="C77" s="60" t="s">
        <v>56</v>
      </c>
      <c r="D77" s="60" t="s">
        <v>382</v>
      </c>
      <c r="E77" s="75">
        <v>7000</v>
      </c>
      <c r="F77" s="104">
        <v>0</v>
      </c>
      <c r="G77" s="104">
        <f>E77+F77</f>
        <v>7000</v>
      </c>
      <c r="H77" s="36">
        <v>9275</v>
      </c>
      <c r="I77" s="104">
        <v>0</v>
      </c>
      <c r="J77" s="104">
        <f>H77+I77</f>
        <v>9275</v>
      </c>
      <c r="K77" s="41">
        <f>H77-E77</f>
        <v>2275</v>
      </c>
      <c r="L77" s="104">
        <v>0</v>
      </c>
      <c r="M77" s="36">
        <f>K77+L77</f>
        <v>2275</v>
      </c>
    </row>
    <row r="78" spans="1:13" ht="15.75">
      <c r="A78" s="139" t="s">
        <v>64</v>
      </c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</row>
    <row r="79" spans="1:13" ht="15.75" hidden="1">
      <c r="A79" s="149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</row>
    <row r="80" spans="1:13" ht="15.75">
      <c r="A80" s="104">
        <v>3</v>
      </c>
      <c r="B80" s="105" t="s">
        <v>11</v>
      </c>
      <c r="C80" s="22"/>
      <c r="D80" s="104" t="s">
        <v>66</v>
      </c>
      <c r="E80" s="104" t="s">
        <v>66</v>
      </c>
      <c r="F80" s="104" t="s">
        <v>66</v>
      </c>
      <c r="G80" s="104"/>
      <c r="H80" s="36"/>
      <c r="I80" s="104" t="s">
        <v>66</v>
      </c>
      <c r="J80" s="104" t="s">
        <v>66</v>
      </c>
      <c r="K80" s="104"/>
      <c r="L80" s="36"/>
      <c r="M80" s="36"/>
    </row>
    <row r="81" spans="1:13" ht="38.25">
      <c r="A81" s="104" t="s">
        <v>83</v>
      </c>
      <c r="B81" s="110" t="s">
        <v>384</v>
      </c>
      <c r="C81" s="22" t="s">
        <v>56</v>
      </c>
      <c r="D81" s="104" t="s">
        <v>151</v>
      </c>
      <c r="E81" s="39">
        <f>E72/E76</f>
        <v>1707.8014184397164</v>
      </c>
      <c r="F81" s="39">
        <v>0</v>
      </c>
      <c r="G81" s="39">
        <f>E81+F81</f>
        <v>1707.8014184397164</v>
      </c>
      <c r="H81" s="39">
        <f>H72/H76</f>
        <v>1254.1666666666667</v>
      </c>
      <c r="I81" s="39">
        <v>0</v>
      </c>
      <c r="J81" s="39">
        <f>H81+I81</f>
        <v>1254.1666666666667</v>
      </c>
      <c r="K81" s="39">
        <f>H81-E81</f>
        <v>-453.63475177304963</v>
      </c>
      <c r="L81" s="40">
        <v>0</v>
      </c>
      <c r="M81" s="40">
        <f>K81+L81</f>
        <v>-453.63475177304963</v>
      </c>
    </row>
    <row r="82" spans="1:13" ht="51">
      <c r="A82" s="104" t="s">
        <v>87</v>
      </c>
      <c r="B82" s="74" t="s">
        <v>385</v>
      </c>
      <c r="C82" s="60" t="s">
        <v>56</v>
      </c>
      <c r="D82" s="60" t="s">
        <v>151</v>
      </c>
      <c r="E82" s="61">
        <f>E72/E77</f>
        <v>34.4</v>
      </c>
      <c r="F82" s="39">
        <v>0</v>
      </c>
      <c r="G82" s="39">
        <f>E82+F82</f>
        <v>34.4</v>
      </c>
      <c r="H82" s="61">
        <f>H72/H77</f>
        <v>25.962264150943398</v>
      </c>
      <c r="I82" s="39">
        <v>0</v>
      </c>
      <c r="J82" s="39">
        <f>H82+I82</f>
        <v>25.962264150943398</v>
      </c>
      <c r="K82" s="39">
        <f>J82-G82</f>
        <v>-8.437735849056601</v>
      </c>
      <c r="L82" s="39">
        <v>0</v>
      </c>
      <c r="M82" s="40">
        <f>K82+L82</f>
        <v>-8.437735849056601</v>
      </c>
    </row>
    <row r="83" spans="1:13" ht="22.5" customHeight="1">
      <c r="A83" s="139" t="s">
        <v>95</v>
      </c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</row>
    <row r="84" spans="1:13" ht="29.25" customHeight="1" hidden="1">
      <c r="A84" s="149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</row>
    <row r="85" spans="1:13" ht="15.75">
      <c r="A85" s="104">
        <v>4</v>
      </c>
      <c r="B85" s="105" t="s">
        <v>12</v>
      </c>
      <c r="C85" s="22"/>
      <c r="D85" s="104" t="s">
        <v>66</v>
      </c>
      <c r="E85" s="104" t="s">
        <v>66</v>
      </c>
      <c r="F85" s="104" t="s">
        <v>66</v>
      </c>
      <c r="G85" s="104"/>
      <c r="H85" s="36"/>
      <c r="I85" s="104" t="s">
        <v>66</v>
      </c>
      <c r="J85" s="104" t="s">
        <v>66</v>
      </c>
      <c r="K85" s="104"/>
      <c r="L85" s="36"/>
      <c r="M85" s="36"/>
    </row>
    <row r="86" spans="1:13" ht="51.75">
      <c r="A86" s="23" t="s">
        <v>102</v>
      </c>
      <c r="B86" s="77" t="s">
        <v>386</v>
      </c>
      <c r="C86" s="60" t="s">
        <v>108</v>
      </c>
      <c r="D86" s="60" t="s">
        <v>387</v>
      </c>
      <c r="E86" s="60">
        <v>-17</v>
      </c>
      <c r="F86" s="104">
        <v>0</v>
      </c>
      <c r="G86" s="41">
        <f>E86+F86</f>
        <v>-17</v>
      </c>
      <c r="H86" s="36">
        <v>-11</v>
      </c>
      <c r="I86" s="104">
        <v>0</v>
      </c>
      <c r="J86" s="41">
        <f>H86+I86</f>
        <v>-11</v>
      </c>
      <c r="K86" s="41">
        <f>J86-G86</f>
        <v>6</v>
      </c>
      <c r="L86" s="104">
        <v>0</v>
      </c>
      <c r="M86" s="42">
        <f>K86+L86</f>
        <v>6</v>
      </c>
    </row>
    <row r="87" spans="1:13" s="15" customFormat="1" ht="15" customHeight="1">
      <c r="A87" s="134" t="s">
        <v>95</v>
      </c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</row>
    <row r="88" spans="1:13" s="15" customFormat="1" ht="16.5" customHeight="1">
      <c r="A88" s="134" t="s">
        <v>24</v>
      </c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</row>
    <row r="89" spans="1:13" ht="44.25" customHeight="1" hidden="1">
      <c r="A89" s="155"/>
      <c r="B89" s="155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</row>
    <row r="90" spans="1:13" ht="15.75">
      <c r="A90" s="1"/>
      <c r="B90" s="46"/>
      <c r="C90" s="45"/>
      <c r="D90" s="46"/>
      <c r="E90" s="45"/>
      <c r="F90" s="45"/>
      <c r="G90" s="45"/>
      <c r="H90" s="45"/>
      <c r="I90" s="45"/>
      <c r="J90" s="45"/>
      <c r="K90" s="45"/>
      <c r="L90" s="45"/>
      <c r="M90" s="45"/>
    </row>
    <row r="91" spans="1:13" ht="15.75">
      <c r="A91" s="5" t="s">
        <v>39</v>
      </c>
      <c r="B91" s="30"/>
      <c r="C91" s="5"/>
      <c r="D91" s="30"/>
      <c r="E91" s="45"/>
      <c r="F91" s="45"/>
      <c r="G91" s="45"/>
      <c r="H91" s="45"/>
      <c r="I91" s="45"/>
      <c r="J91" s="45"/>
      <c r="K91" s="45"/>
      <c r="L91" s="45"/>
      <c r="M91" s="45"/>
    </row>
    <row r="92" spans="1:13" ht="15.75">
      <c r="A92" s="138" t="s">
        <v>40</v>
      </c>
      <c r="B92" s="138"/>
      <c r="C92" s="138"/>
      <c r="D92" s="138"/>
      <c r="E92" s="45"/>
      <c r="F92" s="45"/>
      <c r="G92" s="45"/>
      <c r="H92" s="45"/>
      <c r="I92" s="45"/>
      <c r="J92" s="45"/>
      <c r="K92" s="45"/>
      <c r="L92" s="45"/>
      <c r="M92" s="45"/>
    </row>
    <row r="93" spans="1:13" ht="15.75">
      <c r="A93" s="7" t="s">
        <v>41</v>
      </c>
      <c r="B93" s="31"/>
      <c r="C93" s="7"/>
      <c r="D93" s="31"/>
      <c r="E93" s="45"/>
      <c r="F93" s="45"/>
      <c r="G93" s="45"/>
      <c r="H93" s="45"/>
      <c r="I93" s="45"/>
      <c r="J93" s="45"/>
      <c r="K93" s="45"/>
      <c r="L93" s="45"/>
      <c r="M93" s="45"/>
    </row>
    <row r="94" spans="1:13" ht="15.75">
      <c r="A94" s="151" t="s">
        <v>116</v>
      </c>
      <c r="B94" s="151"/>
      <c r="C94" s="151"/>
      <c r="D94" s="151"/>
      <c r="E94" s="151"/>
      <c r="F94" s="45"/>
      <c r="G94" s="45"/>
      <c r="H94" s="45"/>
      <c r="I94" s="45"/>
      <c r="J94" s="45"/>
      <c r="K94" s="45"/>
      <c r="L94" s="45"/>
      <c r="M94" s="45"/>
    </row>
    <row r="95" spans="1:13" ht="15.75">
      <c r="A95" s="151"/>
      <c r="B95" s="151"/>
      <c r="C95" s="151"/>
      <c r="D95" s="151"/>
      <c r="E95" s="151"/>
      <c r="F95" s="45"/>
      <c r="G95" s="156"/>
      <c r="H95" s="156"/>
      <c r="I95" s="45"/>
      <c r="J95" s="156" t="s">
        <v>118</v>
      </c>
      <c r="K95" s="156"/>
      <c r="L95" s="156"/>
      <c r="M95" s="156"/>
    </row>
    <row r="96" spans="1:13" ht="40.5" customHeight="1">
      <c r="A96" s="130"/>
      <c r="B96" s="193"/>
      <c r="C96" s="130"/>
      <c r="D96" s="193"/>
      <c r="E96" s="130"/>
      <c r="F96" s="45"/>
      <c r="G96" s="153" t="s">
        <v>13</v>
      </c>
      <c r="H96" s="153"/>
      <c r="I96" s="45"/>
      <c r="J96" s="152" t="s">
        <v>29</v>
      </c>
      <c r="K96" s="152"/>
      <c r="L96" s="152"/>
      <c r="M96" s="152"/>
    </row>
    <row r="97" spans="1:13" ht="15.75">
      <c r="A97" s="151" t="s">
        <v>490</v>
      </c>
      <c r="B97" s="151"/>
      <c r="C97" s="151"/>
      <c r="D97" s="151"/>
      <c r="E97" s="151"/>
      <c r="F97" s="45"/>
      <c r="G97" s="156"/>
      <c r="H97" s="156"/>
      <c r="I97" s="45"/>
      <c r="J97" s="156" t="s">
        <v>270</v>
      </c>
      <c r="K97" s="156"/>
      <c r="L97" s="156"/>
      <c r="M97" s="156"/>
    </row>
    <row r="98" spans="1:13" ht="15.75">
      <c r="A98" s="151"/>
      <c r="B98" s="151"/>
      <c r="C98" s="151"/>
      <c r="D98" s="151"/>
      <c r="E98" s="151"/>
      <c r="F98" s="45"/>
      <c r="G98" s="153" t="s">
        <v>13</v>
      </c>
      <c r="H98" s="153"/>
      <c r="I98" s="45"/>
      <c r="J98" s="152" t="s">
        <v>29</v>
      </c>
      <c r="K98" s="152"/>
      <c r="L98" s="152"/>
      <c r="M98" s="152"/>
    </row>
  </sheetData>
  <sheetProtection/>
  <mergeCells count="79">
    <mergeCell ref="G96:H96"/>
    <mergeCell ref="J96:M96"/>
    <mergeCell ref="A97:E98"/>
    <mergeCell ref="G97:H97"/>
    <mergeCell ref="J97:M97"/>
    <mergeCell ref="G98:H98"/>
    <mergeCell ref="J98:M98"/>
    <mergeCell ref="A84:M84"/>
    <mergeCell ref="A87:M87"/>
    <mergeCell ref="A88:M88"/>
    <mergeCell ref="A89:M89"/>
    <mergeCell ref="A92:D92"/>
    <mergeCell ref="A94:E95"/>
    <mergeCell ref="G95:H95"/>
    <mergeCell ref="J95:M95"/>
    <mergeCell ref="A70:M70"/>
    <mergeCell ref="A73:M73"/>
    <mergeCell ref="A74:M74"/>
    <mergeCell ref="A78:M78"/>
    <mergeCell ref="A79:M79"/>
    <mergeCell ref="A83:M83"/>
    <mergeCell ref="A58:M58"/>
    <mergeCell ref="A59:M59"/>
    <mergeCell ref="A64:M64"/>
    <mergeCell ref="A65:M65"/>
    <mergeCell ref="A68:M68"/>
    <mergeCell ref="A69:M69"/>
    <mergeCell ref="E46:G46"/>
    <mergeCell ref="H46:J46"/>
    <mergeCell ref="K46:M46"/>
    <mergeCell ref="A49:M49"/>
    <mergeCell ref="A54:M54"/>
    <mergeCell ref="A55:M55"/>
    <mergeCell ref="B40:D40"/>
    <mergeCell ref="B41:D41"/>
    <mergeCell ref="B42:D42"/>
    <mergeCell ref="A46:A47"/>
    <mergeCell ref="B46:B47"/>
    <mergeCell ref="C46:C47"/>
    <mergeCell ref="D46:D47"/>
    <mergeCell ref="B33:D33"/>
    <mergeCell ref="A34:M34"/>
    <mergeCell ref="A35:M35"/>
    <mergeCell ref="A36:M36"/>
    <mergeCell ref="A38:A39"/>
    <mergeCell ref="B38:D39"/>
    <mergeCell ref="E38:G38"/>
    <mergeCell ref="H38:J38"/>
    <mergeCell ref="K38:M38"/>
    <mergeCell ref="R28:T28"/>
    <mergeCell ref="U28:W28"/>
    <mergeCell ref="X28:Z28"/>
    <mergeCell ref="B30:D30"/>
    <mergeCell ref="B31:D31"/>
    <mergeCell ref="B32:D32"/>
    <mergeCell ref="B24:M24"/>
    <mergeCell ref="A28:A29"/>
    <mergeCell ref="B28:D29"/>
    <mergeCell ref="E28:G28"/>
    <mergeCell ref="H28:J28"/>
    <mergeCell ref="K28:M28"/>
    <mergeCell ref="A13:M13"/>
    <mergeCell ref="B15:M15"/>
    <mergeCell ref="B16:M16"/>
    <mergeCell ref="A18:M18"/>
    <mergeCell ref="B22:M22"/>
    <mergeCell ref="B23:M23"/>
    <mergeCell ref="A9:A10"/>
    <mergeCell ref="E9:M9"/>
    <mergeCell ref="E10:M10"/>
    <mergeCell ref="A11:A12"/>
    <mergeCell ref="E11:M11"/>
    <mergeCell ref="E12:M12"/>
    <mergeCell ref="J1:M4"/>
    <mergeCell ref="A5:M5"/>
    <mergeCell ref="A6:M6"/>
    <mergeCell ref="A7:A8"/>
    <mergeCell ref="E7:M7"/>
    <mergeCell ref="E8:M8"/>
  </mergeCells>
  <printOptions/>
  <pageMargins left="0.35433070866141736" right="0.15748031496062992" top="0.15748031496062992" bottom="0.11811023622047245" header="0.31496062992125984" footer="0.31496062992125984"/>
  <pageSetup horizontalDpi="600" verticalDpi="600" orientation="landscape" paperSize="9" scale="80" r:id="rId1"/>
  <rowBreaks count="1" manualBreakCount="1">
    <brk id="35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Z80"/>
  <sheetViews>
    <sheetView view="pageBreakPreview" zoomScale="60" zoomScaleNormal="85" zoomScalePageLayoutView="0" workbookViewId="0" topLeftCell="A32">
      <selection activeCell="E67" sqref="E67"/>
    </sheetView>
  </sheetViews>
  <sheetFormatPr defaultColWidth="9.140625" defaultRowHeight="15"/>
  <cols>
    <col min="1" max="1" width="5.8515625" style="4" customWidth="1"/>
    <col min="2" max="2" width="27.7109375" style="11" customWidth="1"/>
    <col min="3" max="3" width="9.00390625" style="4" customWidth="1"/>
    <col min="4" max="4" width="12.57421875" style="11" customWidth="1"/>
    <col min="5" max="5" width="13.00390625" style="4" customWidth="1"/>
    <col min="6" max="6" width="12.140625" style="4" customWidth="1"/>
    <col min="7" max="8" width="13.00390625" style="4" customWidth="1"/>
    <col min="9" max="9" width="12.28125" style="4" customWidth="1"/>
    <col min="10" max="12" width="13.00390625" style="4" customWidth="1"/>
    <col min="13" max="13" width="11.7109375" style="4" customWidth="1"/>
    <col min="14" max="16384" width="9.140625" style="4" customWidth="1"/>
  </cols>
  <sheetData>
    <row r="1" spans="1:13" ht="15.75" customHeight="1">
      <c r="A1" s="45"/>
      <c r="B1" s="46"/>
      <c r="C1" s="45"/>
      <c r="D1" s="46"/>
      <c r="E1" s="45"/>
      <c r="F1" s="45"/>
      <c r="G1" s="45"/>
      <c r="H1" s="45"/>
      <c r="I1" s="45"/>
      <c r="J1" s="141" t="s">
        <v>42</v>
      </c>
      <c r="K1" s="141"/>
      <c r="L1" s="141"/>
      <c r="M1" s="141"/>
    </row>
    <row r="2" spans="1:13" ht="15.75">
      <c r="A2" s="45"/>
      <c r="B2" s="46"/>
      <c r="C2" s="45"/>
      <c r="D2" s="46"/>
      <c r="E2" s="45"/>
      <c r="F2" s="45"/>
      <c r="G2" s="45"/>
      <c r="H2" s="45"/>
      <c r="I2" s="45"/>
      <c r="J2" s="141"/>
      <c r="K2" s="141"/>
      <c r="L2" s="141"/>
      <c r="M2" s="141"/>
    </row>
    <row r="3" spans="1:13" ht="15.75">
      <c r="A3" s="45"/>
      <c r="B3" s="46"/>
      <c r="C3" s="45"/>
      <c r="D3" s="46"/>
      <c r="E3" s="45"/>
      <c r="F3" s="45"/>
      <c r="G3" s="45"/>
      <c r="H3" s="45"/>
      <c r="I3" s="45"/>
      <c r="J3" s="141"/>
      <c r="K3" s="141"/>
      <c r="L3" s="141"/>
      <c r="M3" s="141"/>
    </row>
    <row r="4" spans="1:13" ht="4.5" customHeight="1">
      <c r="A4" s="45"/>
      <c r="B4" s="46"/>
      <c r="C4" s="45"/>
      <c r="D4" s="46"/>
      <c r="E4" s="45"/>
      <c r="F4" s="45"/>
      <c r="G4" s="45"/>
      <c r="H4" s="45"/>
      <c r="I4" s="45"/>
      <c r="J4" s="141"/>
      <c r="K4" s="141"/>
      <c r="L4" s="141"/>
      <c r="M4" s="141"/>
    </row>
    <row r="5" spans="1:13" ht="15.75">
      <c r="A5" s="143" t="s">
        <v>17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3" ht="21.75" customHeight="1">
      <c r="A6" s="143" t="s">
        <v>489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3" ht="28.5" customHeight="1">
      <c r="A7" s="142" t="s">
        <v>0</v>
      </c>
      <c r="B7" s="24">
        <v>1100000</v>
      </c>
      <c r="C7" s="106"/>
      <c r="D7" s="46"/>
      <c r="E7" s="132" t="s">
        <v>44</v>
      </c>
      <c r="F7" s="132"/>
      <c r="G7" s="132"/>
      <c r="H7" s="132"/>
      <c r="I7" s="132"/>
      <c r="J7" s="132"/>
      <c r="K7" s="132"/>
      <c r="L7" s="132"/>
      <c r="M7" s="132"/>
    </row>
    <row r="8" spans="1:13" ht="15" customHeight="1">
      <c r="A8" s="142"/>
      <c r="B8" s="25" t="s">
        <v>26</v>
      </c>
      <c r="C8" s="8"/>
      <c r="D8" s="46"/>
      <c r="E8" s="133" t="s">
        <v>15</v>
      </c>
      <c r="F8" s="133"/>
      <c r="G8" s="133"/>
      <c r="H8" s="133"/>
      <c r="I8" s="133"/>
      <c r="J8" s="133"/>
      <c r="K8" s="133"/>
      <c r="L8" s="133"/>
      <c r="M8" s="133"/>
    </row>
    <row r="9" spans="1:13" ht="15.75">
      <c r="A9" s="142" t="s">
        <v>1</v>
      </c>
      <c r="B9" s="24">
        <v>1110000</v>
      </c>
      <c r="C9" s="106"/>
      <c r="D9" s="46"/>
      <c r="E9" s="132" t="s">
        <v>44</v>
      </c>
      <c r="F9" s="132"/>
      <c r="G9" s="132"/>
      <c r="H9" s="132"/>
      <c r="I9" s="132"/>
      <c r="J9" s="132"/>
      <c r="K9" s="132"/>
      <c r="L9" s="132"/>
      <c r="M9" s="132"/>
    </row>
    <row r="10" spans="1:13" ht="15" customHeight="1">
      <c r="A10" s="142"/>
      <c r="B10" s="25" t="s">
        <v>26</v>
      </c>
      <c r="C10" s="8"/>
      <c r="D10" s="46"/>
      <c r="E10" s="144" t="s">
        <v>14</v>
      </c>
      <c r="F10" s="144"/>
      <c r="G10" s="144"/>
      <c r="H10" s="144"/>
      <c r="I10" s="144"/>
      <c r="J10" s="144"/>
      <c r="K10" s="144"/>
      <c r="L10" s="144"/>
      <c r="M10" s="144"/>
    </row>
    <row r="11" spans="1:13" ht="38.25" customHeight="1">
      <c r="A11" s="142" t="s">
        <v>2</v>
      </c>
      <c r="B11" s="26">
        <v>1115063</v>
      </c>
      <c r="C11" s="81" t="s">
        <v>219</v>
      </c>
      <c r="D11" s="46"/>
      <c r="E11" s="174" t="s">
        <v>388</v>
      </c>
      <c r="F11" s="174"/>
      <c r="G11" s="174"/>
      <c r="H11" s="174"/>
      <c r="I11" s="174"/>
      <c r="J11" s="174"/>
      <c r="K11" s="174"/>
      <c r="L11" s="174"/>
      <c r="M11" s="174"/>
    </row>
    <row r="12" spans="1:13" ht="15" customHeight="1">
      <c r="A12" s="142"/>
      <c r="B12" s="25" t="s">
        <v>26</v>
      </c>
      <c r="C12" s="2" t="s">
        <v>3</v>
      </c>
      <c r="D12" s="46"/>
      <c r="E12" s="133" t="s">
        <v>16</v>
      </c>
      <c r="F12" s="133"/>
      <c r="G12" s="133"/>
      <c r="H12" s="133"/>
      <c r="I12" s="133"/>
      <c r="J12" s="133"/>
      <c r="K12" s="133"/>
      <c r="L12" s="133"/>
      <c r="M12" s="133"/>
    </row>
    <row r="13" spans="1:13" ht="28.5" customHeight="1">
      <c r="A13" s="138" t="s">
        <v>30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</row>
    <row r="14" spans="1:13" ht="5.25" customHeight="1">
      <c r="A14" s="1"/>
      <c r="B14" s="46"/>
      <c r="C14" s="45"/>
      <c r="D14" s="46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15" customFormat="1" ht="27.75" customHeight="1">
      <c r="A15" s="109" t="s">
        <v>25</v>
      </c>
      <c r="B15" s="134" t="s">
        <v>27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ht="33" customHeight="1">
      <c r="A16" s="103">
        <v>1</v>
      </c>
      <c r="B16" s="135" t="s">
        <v>389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7"/>
    </row>
    <row r="17" spans="1:13" ht="8.25" customHeight="1">
      <c r="A17" s="1"/>
      <c r="B17" s="46"/>
      <c r="C17" s="45"/>
      <c r="D17" s="46"/>
      <c r="E17" s="45"/>
      <c r="F17" s="45"/>
      <c r="G17" s="45"/>
      <c r="H17" s="45"/>
      <c r="I17" s="45"/>
      <c r="J17" s="45"/>
      <c r="K17" s="45"/>
      <c r="L17" s="45"/>
      <c r="M17" s="45"/>
    </row>
    <row r="18" spans="1:13" ht="42.75" customHeight="1">
      <c r="A18" s="151" t="s">
        <v>390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</row>
    <row r="19" spans="1:13" ht="3.75" customHeight="1">
      <c r="A19" s="106"/>
      <c r="B19" s="46"/>
      <c r="C19" s="45"/>
      <c r="D19" s="46"/>
      <c r="E19" s="45"/>
      <c r="F19" s="45"/>
      <c r="G19" s="45"/>
      <c r="H19" s="45"/>
      <c r="I19" s="45"/>
      <c r="J19" s="45"/>
      <c r="K19" s="45"/>
      <c r="L19" s="45"/>
      <c r="M19" s="45"/>
    </row>
    <row r="20" spans="1:13" ht="18" customHeight="1">
      <c r="A20" s="5" t="s">
        <v>31</v>
      </c>
      <c r="B20" s="46"/>
      <c r="C20" s="45"/>
      <c r="D20" s="46"/>
      <c r="E20" s="45"/>
      <c r="F20" s="45"/>
      <c r="G20" s="45"/>
      <c r="H20" s="45"/>
      <c r="I20" s="45"/>
      <c r="J20" s="45"/>
      <c r="K20" s="45"/>
      <c r="L20" s="45"/>
      <c r="M20" s="45"/>
    </row>
    <row r="21" spans="1:13" ht="6" customHeight="1">
      <c r="A21" s="1"/>
      <c r="B21" s="46"/>
      <c r="C21" s="45"/>
      <c r="D21" s="46"/>
      <c r="E21" s="45"/>
      <c r="F21" s="45"/>
      <c r="G21" s="45"/>
      <c r="H21" s="45"/>
      <c r="I21" s="45"/>
      <c r="J21" s="45"/>
      <c r="K21" s="45"/>
      <c r="L21" s="45"/>
      <c r="M21" s="45"/>
    </row>
    <row r="22" spans="1:13" s="15" customFormat="1" ht="33" customHeight="1">
      <c r="A22" s="109" t="s">
        <v>25</v>
      </c>
      <c r="B22" s="134" t="s">
        <v>5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ht="41.25" customHeight="1">
      <c r="A23" s="103">
        <v>1</v>
      </c>
      <c r="B23" s="135" t="s">
        <v>391</v>
      </c>
      <c r="C23" s="136"/>
      <c r="D23" s="136"/>
      <c r="E23" s="136"/>
      <c r="F23" s="136"/>
      <c r="G23" s="136"/>
      <c r="H23" s="136" t="s">
        <v>274</v>
      </c>
      <c r="I23" s="136"/>
      <c r="J23" s="136"/>
      <c r="K23" s="136"/>
      <c r="L23" s="136"/>
      <c r="M23" s="137"/>
    </row>
    <row r="24" spans="1:13" ht="15.75" hidden="1">
      <c r="A24" s="103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1:13" ht="9" customHeight="1">
      <c r="A25" s="1"/>
      <c r="B25" s="46"/>
      <c r="C25" s="45"/>
      <c r="D25" s="46"/>
      <c r="E25" s="45"/>
      <c r="F25" s="45"/>
      <c r="G25" s="45"/>
      <c r="H25" s="45"/>
      <c r="I25" s="45"/>
      <c r="J25" s="45"/>
      <c r="K25" s="45"/>
      <c r="L25" s="45"/>
      <c r="M25" s="45"/>
    </row>
    <row r="26" spans="1:13" ht="15.75">
      <c r="A26" s="5" t="s">
        <v>32</v>
      </c>
      <c r="B26" s="46"/>
      <c r="C26" s="45"/>
      <c r="D26" s="46"/>
      <c r="E26" s="45"/>
      <c r="F26" s="45"/>
      <c r="G26" s="45"/>
      <c r="H26" s="45"/>
      <c r="I26" s="45"/>
      <c r="J26" s="45"/>
      <c r="K26" s="45"/>
      <c r="L26" s="45"/>
      <c r="M26" s="45"/>
    </row>
    <row r="27" spans="1:13" ht="12.75" customHeight="1">
      <c r="A27" s="45"/>
      <c r="B27" s="27"/>
      <c r="C27" s="45"/>
      <c r="D27" s="46"/>
      <c r="E27" s="45"/>
      <c r="F27" s="45"/>
      <c r="G27" s="45"/>
      <c r="H27" s="45"/>
      <c r="I27" s="45"/>
      <c r="J27" s="45"/>
      <c r="K27" s="45"/>
      <c r="L27" s="49" t="s">
        <v>28</v>
      </c>
      <c r="M27" s="45"/>
    </row>
    <row r="28" spans="1:26" s="11" customFormat="1" ht="18.75" customHeight="1">
      <c r="A28" s="139" t="s">
        <v>25</v>
      </c>
      <c r="B28" s="139" t="s">
        <v>33</v>
      </c>
      <c r="C28" s="139"/>
      <c r="D28" s="139"/>
      <c r="E28" s="139" t="s">
        <v>18</v>
      </c>
      <c r="F28" s="139"/>
      <c r="G28" s="139"/>
      <c r="H28" s="139" t="s">
        <v>34</v>
      </c>
      <c r="I28" s="139"/>
      <c r="J28" s="139"/>
      <c r="K28" s="139" t="s">
        <v>19</v>
      </c>
      <c r="L28" s="139"/>
      <c r="M28" s="139"/>
      <c r="R28" s="131"/>
      <c r="S28" s="131"/>
      <c r="T28" s="131"/>
      <c r="U28" s="131"/>
      <c r="V28" s="131"/>
      <c r="W28" s="131"/>
      <c r="X28" s="131"/>
      <c r="Y28" s="131"/>
      <c r="Z28" s="131"/>
    </row>
    <row r="29" spans="1:26" s="11" customFormat="1" ht="25.5">
      <c r="A29" s="139"/>
      <c r="B29" s="139"/>
      <c r="C29" s="139"/>
      <c r="D29" s="139"/>
      <c r="E29" s="104" t="s">
        <v>20</v>
      </c>
      <c r="F29" s="104" t="s">
        <v>21</v>
      </c>
      <c r="G29" s="104" t="s">
        <v>22</v>
      </c>
      <c r="H29" s="104" t="s">
        <v>20</v>
      </c>
      <c r="I29" s="104" t="s">
        <v>21</v>
      </c>
      <c r="J29" s="104" t="s">
        <v>22</v>
      </c>
      <c r="K29" s="104" t="s">
        <v>20</v>
      </c>
      <c r="L29" s="104" t="s">
        <v>21</v>
      </c>
      <c r="M29" s="104" t="s">
        <v>22</v>
      </c>
      <c r="R29" s="108"/>
      <c r="S29" s="108"/>
      <c r="T29" s="108"/>
      <c r="U29" s="108"/>
      <c r="V29" s="108"/>
      <c r="W29" s="108"/>
      <c r="X29" s="108"/>
      <c r="Y29" s="108"/>
      <c r="Z29" s="108"/>
    </row>
    <row r="30" spans="1:26" ht="15.75">
      <c r="A30" s="103">
        <v>1</v>
      </c>
      <c r="B30" s="145">
        <v>2</v>
      </c>
      <c r="C30" s="145"/>
      <c r="D30" s="145"/>
      <c r="E30" s="103">
        <v>3</v>
      </c>
      <c r="F30" s="103">
        <v>4</v>
      </c>
      <c r="G30" s="103">
        <v>5</v>
      </c>
      <c r="H30" s="103">
        <v>6</v>
      </c>
      <c r="I30" s="103">
        <v>7</v>
      </c>
      <c r="J30" s="103">
        <v>8</v>
      </c>
      <c r="K30" s="103">
        <v>9</v>
      </c>
      <c r="L30" s="103">
        <v>10</v>
      </c>
      <c r="M30" s="103">
        <v>11</v>
      </c>
      <c r="R30" s="6"/>
      <c r="S30" s="6"/>
      <c r="T30" s="6"/>
      <c r="U30" s="6"/>
      <c r="V30" s="6"/>
      <c r="W30" s="6"/>
      <c r="X30" s="6"/>
      <c r="Y30" s="6"/>
      <c r="Z30" s="6"/>
    </row>
    <row r="31" spans="1:26" ht="69.75" customHeight="1">
      <c r="A31" s="103"/>
      <c r="B31" s="181" t="s">
        <v>392</v>
      </c>
      <c r="C31" s="182" t="s">
        <v>369</v>
      </c>
      <c r="D31" s="183" t="s">
        <v>369</v>
      </c>
      <c r="E31" s="75">
        <f>912800+47000+22000+88900+20600</f>
        <v>1091300</v>
      </c>
      <c r="F31" s="75">
        <v>16920</v>
      </c>
      <c r="G31" s="103">
        <f>E31+F31</f>
        <v>1108220</v>
      </c>
      <c r="H31" s="103">
        <v>1087586.59</v>
      </c>
      <c r="I31" s="103">
        <v>16920</v>
      </c>
      <c r="J31" s="103">
        <f>H31+I31</f>
        <v>1104506.59</v>
      </c>
      <c r="K31" s="103">
        <f>H31-E31</f>
        <v>-3713.409999999916</v>
      </c>
      <c r="L31" s="103">
        <f>I31-F31</f>
        <v>0</v>
      </c>
      <c r="M31" s="103">
        <f>K31+L31</f>
        <v>-3713.409999999916</v>
      </c>
      <c r="R31" s="6"/>
      <c r="S31" s="6"/>
      <c r="T31" s="6"/>
      <c r="U31" s="6"/>
      <c r="V31" s="6"/>
      <c r="W31" s="6"/>
      <c r="X31" s="6"/>
      <c r="Y31" s="6"/>
      <c r="Z31" s="6"/>
    </row>
    <row r="32" spans="1:26" ht="15.75">
      <c r="A32" s="103"/>
      <c r="B32" s="145" t="s">
        <v>6</v>
      </c>
      <c r="C32" s="145"/>
      <c r="D32" s="145"/>
      <c r="E32" s="87">
        <f>E31</f>
        <v>1091300</v>
      </c>
      <c r="F32" s="87">
        <f aca="true" t="shared" si="0" ref="F32:M32">F31</f>
        <v>16920</v>
      </c>
      <c r="G32" s="87">
        <f t="shared" si="0"/>
        <v>1108220</v>
      </c>
      <c r="H32" s="87">
        <f t="shared" si="0"/>
        <v>1087586.59</v>
      </c>
      <c r="I32" s="87">
        <f t="shared" si="0"/>
        <v>16920</v>
      </c>
      <c r="J32" s="87">
        <f t="shared" si="0"/>
        <v>1104506.59</v>
      </c>
      <c r="K32" s="87">
        <f t="shared" si="0"/>
        <v>-3713.409999999916</v>
      </c>
      <c r="L32" s="87">
        <f t="shared" si="0"/>
        <v>0</v>
      </c>
      <c r="M32" s="87">
        <f t="shared" si="0"/>
        <v>-3713.409999999916</v>
      </c>
      <c r="R32" s="6"/>
      <c r="S32" s="6"/>
      <c r="T32" s="6"/>
      <c r="U32" s="6"/>
      <c r="V32" s="6"/>
      <c r="W32" s="6"/>
      <c r="X32" s="6"/>
      <c r="Y32" s="6"/>
      <c r="Z32" s="6"/>
    </row>
    <row r="33" spans="1:13" ht="16.5" customHeight="1">
      <c r="A33" s="172" t="s">
        <v>35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</row>
    <row r="34" spans="1:13" ht="25.5" customHeight="1">
      <c r="A34" s="140" t="s">
        <v>371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</row>
    <row r="35" spans="1:13" ht="17.25" customHeight="1">
      <c r="A35" s="151" t="s">
        <v>36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</row>
    <row r="36" spans="1:13" s="11" customFormat="1" ht="12.7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27" t="s">
        <v>28</v>
      </c>
      <c r="L36" s="46"/>
      <c r="M36" s="46"/>
    </row>
    <row r="37" spans="1:13" s="11" customFormat="1" ht="16.5" customHeight="1">
      <c r="A37" s="139" t="s">
        <v>4</v>
      </c>
      <c r="B37" s="139" t="s">
        <v>37</v>
      </c>
      <c r="C37" s="139"/>
      <c r="D37" s="139"/>
      <c r="E37" s="139" t="s">
        <v>18</v>
      </c>
      <c r="F37" s="139"/>
      <c r="G37" s="139"/>
      <c r="H37" s="139" t="s">
        <v>34</v>
      </c>
      <c r="I37" s="139"/>
      <c r="J37" s="139"/>
      <c r="K37" s="139" t="s">
        <v>19</v>
      </c>
      <c r="L37" s="139"/>
      <c r="M37" s="139"/>
    </row>
    <row r="38" spans="1:13" s="11" customFormat="1" ht="27" customHeight="1">
      <c r="A38" s="139"/>
      <c r="B38" s="139"/>
      <c r="C38" s="139"/>
      <c r="D38" s="139"/>
      <c r="E38" s="104" t="s">
        <v>20</v>
      </c>
      <c r="F38" s="104" t="s">
        <v>21</v>
      </c>
      <c r="G38" s="104" t="s">
        <v>22</v>
      </c>
      <c r="H38" s="104" t="s">
        <v>20</v>
      </c>
      <c r="I38" s="104" t="s">
        <v>21</v>
      </c>
      <c r="J38" s="104" t="s">
        <v>22</v>
      </c>
      <c r="K38" s="104" t="s">
        <v>20</v>
      </c>
      <c r="L38" s="104" t="s">
        <v>21</v>
      </c>
      <c r="M38" s="104" t="s">
        <v>22</v>
      </c>
    </row>
    <row r="39" spans="1:13" s="11" customFormat="1" ht="19.5" customHeight="1">
      <c r="A39" s="104">
        <v>1</v>
      </c>
      <c r="B39" s="139">
        <v>2</v>
      </c>
      <c r="C39" s="139"/>
      <c r="D39" s="139"/>
      <c r="E39" s="104">
        <v>3</v>
      </c>
      <c r="F39" s="104">
        <v>4</v>
      </c>
      <c r="G39" s="104">
        <v>5</v>
      </c>
      <c r="H39" s="104">
        <v>6</v>
      </c>
      <c r="I39" s="104">
        <v>7</v>
      </c>
      <c r="J39" s="104">
        <v>8</v>
      </c>
      <c r="K39" s="104">
        <v>9</v>
      </c>
      <c r="L39" s="104">
        <v>10</v>
      </c>
      <c r="M39" s="104">
        <v>11</v>
      </c>
    </row>
    <row r="40" spans="1:13" s="48" customFormat="1" ht="54" customHeight="1">
      <c r="A40" s="47"/>
      <c r="B40" s="184" t="s">
        <v>280</v>
      </c>
      <c r="C40" s="188"/>
      <c r="D40" s="189"/>
      <c r="E40" s="47">
        <v>0</v>
      </c>
      <c r="F40" s="47">
        <v>0</v>
      </c>
      <c r="G40" s="47">
        <f>E40+F40</f>
        <v>0</v>
      </c>
      <c r="H40" s="47">
        <v>0</v>
      </c>
      <c r="I40" s="47">
        <v>0</v>
      </c>
      <c r="J40" s="47">
        <f>H40+I40</f>
        <v>0</v>
      </c>
      <c r="K40" s="47">
        <f>H40-E40</f>
        <v>0</v>
      </c>
      <c r="L40" s="47">
        <v>0</v>
      </c>
      <c r="M40" s="47">
        <f>K40+L40</f>
        <v>0</v>
      </c>
    </row>
    <row r="41" spans="1:26" ht="15.75">
      <c r="A41" s="103"/>
      <c r="B41" s="145" t="s">
        <v>6</v>
      </c>
      <c r="C41" s="145"/>
      <c r="D41" s="145"/>
      <c r="E41" s="103">
        <f>E40</f>
        <v>0</v>
      </c>
      <c r="F41" s="103">
        <f aca="true" t="shared" si="1" ref="F41:M41">F40</f>
        <v>0</v>
      </c>
      <c r="G41" s="103">
        <f t="shared" si="1"/>
        <v>0</v>
      </c>
      <c r="H41" s="103">
        <f t="shared" si="1"/>
        <v>0</v>
      </c>
      <c r="I41" s="103">
        <f t="shared" si="1"/>
        <v>0</v>
      </c>
      <c r="J41" s="103">
        <f t="shared" si="1"/>
        <v>0</v>
      </c>
      <c r="K41" s="103">
        <f t="shared" si="1"/>
        <v>0</v>
      </c>
      <c r="L41" s="103">
        <f t="shared" si="1"/>
        <v>0</v>
      </c>
      <c r="M41" s="103">
        <f t="shared" si="1"/>
        <v>0</v>
      </c>
      <c r="R41" s="6"/>
      <c r="S41" s="6"/>
      <c r="T41" s="6"/>
      <c r="U41" s="6"/>
      <c r="V41" s="6"/>
      <c r="W41" s="6"/>
      <c r="X41" s="6"/>
      <c r="Y41" s="6"/>
      <c r="Z41" s="6"/>
    </row>
    <row r="42" spans="1:13" ht="15.75">
      <c r="A42" s="1"/>
      <c r="B42" s="46"/>
      <c r="C42" s="45"/>
      <c r="D42" s="46"/>
      <c r="E42" s="45"/>
      <c r="F42" s="45"/>
      <c r="G42" s="45"/>
      <c r="H42" s="45"/>
      <c r="I42" s="45"/>
      <c r="J42" s="45"/>
      <c r="K42" s="45"/>
      <c r="L42" s="45"/>
      <c r="M42" s="45"/>
    </row>
    <row r="43" spans="1:13" ht="15.75">
      <c r="A43" s="5" t="s">
        <v>38</v>
      </c>
      <c r="B43" s="46"/>
      <c r="C43" s="45"/>
      <c r="D43" s="46"/>
      <c r="E43" s="45"/>
      <c r="F43" s="45"/>
      <c r="G43" s="45"/>
      <c r="H43" s="45"/>
      <c r="I43" s="45"/>
      <c r="J43" s="45"/>
      <c r="K43" s="45"/>
      <c r="L43" s="45"/>
      <c r="M43" s="45"/>
    </row>
    <row r="44" spans="1:13" ht="15.75">
      <c r="A44" s="1"/>
      <c r="B44" s="46"/>
      <c r="C44" s="45"/>
      <c r="D44" s="46"/>
      <c r="E44" s="45"/>
      <c r="F44" s="45"/>
      <c r="G44" s="45"/>
      <c r="H44" s="45"/>
      <c r="I44" s="45"/>
      <c r="J44" s="45"/>
      <c r="K44" s="45"/>
      <c r="L44" s="45"/>
      <c r="M44" s="45"/>
    </row>
    <row r="45" spans="1:13" ht="15.75" customHeight="1">
      <c r="A45" s="139" t="s">
        <v>4</v>
      </c>
      <c r="B45" s="139" t="s">
        <v>23</v>
      </c>
      <c r="C45" s="139" t="s">
        <v>7</v>
      </c>
      <c r="D45" s="139" t="s">
        <v>8</v>
      </c>
      <c r="E45" s="139" t="s">
        <v>52</v>
      </c>
      <c r="F45" s="139"/>
      <c r="G45" s="139"/>
      <c r="H45" s="139" t="s">
        <v>53</v>
      </c>
      <c r="I45" s="139"/>
      <c r="J45" s="139"/>
      <c r="K45" s="139" t="s">
        <v>19</v>
      </c>
      <c r="L45" s="139"/>
      <c r="M45" s="139"/>
    </row>
    <row r="46" spans="1:13" ht="25.5">
      <c r="A46" s="139"/>
      <c r="B46" s="139"/>
      <c r="C46" s="139"/>
      <c r="D46" s="139"/>
      <c r="E46" s="104" t="s">
        <v>20</v>
      </c>
      <c r="F46" s="104" t="s">
        <v>21</v>
      </c>
      <c r="G46" s="104" t="s">
        <v>22</v>
      </c>
      <c r="H46" s="104" t="s">
        <v>20</v>
      </c>
      <c r="I46" s="104" t="s">
        <v>21</v>
      </c>
      <c r="J46" s="104" t="s">
        <v>22</v>
      </c>
      <c r="K46" s="34" t="s">
        <v>20</v>
      </c>
      <c r="L46" s="34" t="s">
        <v>21</v>
      </c>
      <c r="M46" s="34" t="s">
        <v>22</v>
      </c>
    </row>
    <row r="47" spans="1:13" ht="15.75" customHeight="1">
      <c r="A47" s="104">
        <v>1</v>
      </c>
      <c r="B47" s="104">
        <v>2</v>
      </c>
      <c r="C47" s="104">
        <v>3</v>
      </c>
      <c r="D47" s="104">
        <v>4</v>
      </c>
      <c r="E47" s="104">
        <v>5</v>
      </c>
      <c r="F47" s="104">
        <v>6</v>
      </c>
      <c r="G47" s="104">
        <v>7</v>
      </c>
      <c r="H47" s="104">
        <v>8</v>
      </c>
      <c r="I47" s="104">
        <v>9</v>
      </c>
      <c r="J47" s="104">
        <v>10</v>
      </c>
      <c r="K47" s="104">
        <v>11</v>
      </c>
      <c r="L47" s="104">
        <v>12</v>
      </c>
      <c r="M47" s="104">
        <v>13</v>
      </c>
    </row>
    <row r="48" spans="1:13" ht="15.75">
      <c r="A48" s="104">
        <v>1</v>
      </c>
      <c r="B48" s="105" t="s">
        <v>9</v>
      </c>
      <c r="C48" s="22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5.75">
      <c r="A49" s="104" t="s">
        <v>54</v>
      </c>
      <c r="B49" s="68" t="s">
        <v>394</v>
      </c>
      <c r="C49" s="60" t="s">
        <v>56</v>
      </c>
      <c r="D49" s="60" t="s">
        <v>395</v>
      </c>
      <c r="E49" s="60">
        <v>1</v>
      </c>
      <c r="F49" s="104">
        <v>0</v>
      </c>
      <c r="G49" s="104">
        <f>E49+F49</f>
        <v>1</v>
      </c>
      <c r="H49" s="104">
        <v>1</v>
      </c>
      <c r="I49" s="104">
        <v>0</v>
      </c>
      <c r="J49" s="104">
        <f>H49+I49</f>
        <v>1</v>
      </c>
      <c r="K49" s="104">
        <f>H49-E49</f>
        <v>0</v>
      </c>
      <c r="L49" s="104">
        <v>0</v>
      </c>
      <c r="M49" s="104">
        <f>K49+L49</f>
        <v>0</v>
      </c>
    </row>
    <row r="50" spans="1:13" ht="25.5">
      <c r="A50" s="104" t="s">
        <v>58</v>
      </c>
      <c r="B50" s="68" t="s">
        <v>396</v>
      </c>
      <c r="C50" s="60" t="s">
        <v>56</v>
      </c>
      <c r="D50" s="60" t="s">
        <v>397</v>
      </c>
      <c r="E50" s="60">
        <v>4</v>
      </c>
      <c r="F50" s="104">
        <v>0</v>
      </c>
      <c r="G50" s="104">
        <f>E50+F50</f>
        <v>4</v>
      </c>
      <c r="H50" s="104">
        <v>4</v>
      </c>
      <c r="I50" s="104">
        <v>0</v>
      </c>
      <c r="J50" s="104">
        <f>H50+I50</f>
        <v>4</v>
      </c>
      <c r="K50" s="104">
        <f>H50-E50</f>
        <v>0</v>
      </c>
      <c r="L50" s="104">
        <v>0</v>
      </c>
      <c r="M50" s="104">
        <f>K50+L50</f>
        <v>0</v>
      </c>
    </row>
    <row r="51" spans="1:13" ht="15.75">
      <c r="A51" s="139" t="s">
        <v>64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</row>
    <row r="52" spans="1:13" ht="15.75" hidden="1">
      <c r="A52" s="155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</row>
    <row r="53" spans="1:13" ht="15.75">
      <c r="A53" s="104">
        <v>2</v>
      </c>
      <c r="B53" s="105" t="s">
        <v>10</v>
      </c>
      <c r="C53" s="22"/>
      <c r="D53" s="104"/>
      <c r="E53" s="104"/>
      <c r="F53" s="104" t="s">
        <v>66</v>
      </c>
      <c r="G53" s="104"/>
      <c r="H53" s="36"/>
      <c r="I53" s="104" t="s">
        <v>66</v>
      </c>
      <c r="J53" s="104" t="s">
        <v>66</v>
      </c>
      <c r="K53" s="104"/>
      <c r="L53" s="36"/>
      <c r="M53" s="36"/>
    </row>
    <row r="54" spans="1:13" ht="51">
      <c r="A54" s="104" t="s">
        <v>67</v>
      </c>
      <c r="B54" s="71" t="s">
        <v>398</v>
      </c>
      <c r="C54" s="60" t="s">
        <v>56</v>
      </c>
      <c r="D54" s="60" t="s">
        <v>395</v>
      </c>
      <c r="E54" s="60">
        <v>9</v>
      </c>
      <c r="F54" s="60">
        <v>0</v>
      </c>
      <c r="G54" s="104">
        <f aca="true" t="shared" si="2" ref="G54:H56">E54+F54</f>
        <v>9</v>
      </c>
      <c r="H54" s="104">
        <f t="shared" si="2"/>
        <v>9</v>
      </c>
      <c r="I54" s="104">
        <v>0</v>
      </c>
      <c r="J54" s="104">
        <f>H54+I54</f>
        <v>9</v>
      </c>
      <c r="K54" s="104">
        <v>0</v>
      </c>
      <c r="L54" s="36">
        <v>0</v>
      </c>
      <c r="M54" s="36">
        <v>0</v>
      </c>
    </row>
    <row r="55" spans="1:13" ht="25.5">
      <c r="A55" s="104" t="s">
        <v>69</v>
      </c>
      <c r="B55" s="71" t="s">
        <v>399</v>
      </c>
      <c r="C55" s="60" t="s">
        <v>56</v>
      </c>
      <c r="D55" s="60" t="s">
        <v>151</v>
      </c>
      <c r="E55" s="60">
        <v>170</v>
      </c>
      <c r="F55" s="60">
        <v>0</v>
      </c>
      <c r="G55" s="104">
        <f t="shared" si="2"/>
        <v>170</v>
      </c>
      <c r="H55" s="104">
        <f t="shared" si="2"/>
        <v>170</v>
      </c>
      <c r="I55" s="104">
        <v>0</v>
      </c>
      <c r="J55" s="104">
        <f>H55+I55</f>
        <v>170</v>
      </c>
      <c r="K55" s="104">
        <v>0</v>
      </c>
      <c r="L55" s="36">
        <v>0</v>
      </c>
      <c r="M55" s="36">
        <v>0</v>
      </c>
    </row>
    <row r="56" spans="1:13" ht="25.5">
      <c r="A56" s="104" t="s">
        <v>72</v>
      </c>
      <c r="B56" s="71" t="s">
        <v>400</v>
      </c>
      <c r="C56" s="60" t="s">
        <v>56</v>
      </c>
      <c r="D56" s="60" t="s">
        <v>401</v>
      </c>
      <c r="E56" s="60">
        <v>29</v>
      </c>
      <c r="F56" s="60">
        <v>0</v>
      </c>
      <c r="G56" s="104">
        <f t="shared" si="2"/>
        <v>29</v>
      </c>
      <c r="H56" s="104">
        <f t="shared" si="2"/>
        <v>29</v>
      </c>
      <c r="I56" s="104">
        <v>0</v>
      </c>
      <c r="J56" s="104">
        <f>H56+I56</f>
        <v>29</v>
      </c>
      <c r="K56" s="104">
        <v>0</v>
      </c>
      <c r="L56" s="36">
        <v>0</v>
      </c>
      <c r="M56" s="36">
        <v>0</v>
      </c>
    </row>
    <row r="57" spans="1:13" ht="25.5">
      <c r="A57" s="104" t="s">
        <v>74</v>
      </c>
      <c r="B57" s="71" t="s">
        <v>402</v>
      </c>
      <c r="C57" s="60" t="s">
        <v>56</v>
      </c>
      <c r="D57" s="60" t="s">
        <v>151</v>
      </c>
      <c r="E57" s="60">
        <v>0</v>
      </c>
      <c r="F57" s="60">
        <v>1</v>
      </c>
      <c r="G57" s="104">
        <f>E57+F57</f>
        <v>1</v>
      </c>
      <c r="H57" s="104">
        <v>0</v>
      </c>
      <c r="I57" s="104">
        <v>1</v>
      </c>
      <c r="J57" s="104">
        <f>H57+I57</f>
        <v>1</v>
      </c>
      <c r="K57" s="104">
        <v>0</v>
      </c>
      <c r="L57" s="36">
        <v>0</v>
      </c>
      <c r="M57" s="36">
        <v>0</v>
      </c>
    </row>
    <row r="58" spans="1:13" ht="15.75">
      <c r="A58" s="139" t="s">
        <v>64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</row>
    <row r="59" spans="1:13" ht="15.75" hidden="1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</row>
    <row r="60" spans="1:13" ht="15.75">
      <c r="A60" s="104">
        <v>3</v>
      </c>
      <c r="B60" s="105" t="s">
        <v>11</v>
      </c>
      <c r="C60" s="22"/>
      <c r="D60" s="104" t="s">
        <v>66</v>
      </c>
      <c r="E60" s="104" t="s">
        <v>66</v>
      </c>
      <c r="F60" s="104" t="s">
        <v>66</v>
      </c>
      <c r="G60" s="104"/>
      <c r="H60" s="36"/>
      <c r="I60" s="104" t="s">
        <v>66</v>
      </c>
      <c r="J60" s="104" t="s">
        <v>66</v>
      </c>
      <c r="K60" s="104"/>
      <c r="L60" s="36"/>
      <c r="M60" s="36"/>
    </row>
    <row r="61" spans="1:13" ht="25.5">
      <c r="A61" s="104" t="s">
        <v>83</v>
      </c>
      <c r="B61" s="71" t="s">
        <v>403</v>
      </c>
      <c r="C61" s="60" t="s">
        <v>56</v>
      </c>
      <c r="D61" s="60" t="s">
        <v>151</v>
      </c>
      <c r="E61" s="69">
        <v>43</v>
      </c>
      <c r="F61" s="60">
        <v>0</v>
      </c>
      <c r="G61" s="101">
        <f>E61+F61</f>
        <v>43</v>
      </c>
      <c r="H61" s="102">
        <v>43</v>
      </c>
      <c r="I61" s="104">
        <v>0</v>
      </c>
      <c r="J61" s="101">
        <f>H61+I61</f>
        <v>43</v>
      </c>
      <c r="K61" s="101">
        <f>H61-E61</f>
        <v>0</v>
      </c>
      <c r="L61" s="36">
        <v>0</v>
      </c>
      <c r="M61" s="102">
        <f>K61+L61</f>
        <v>0</v>
      </c>
    </row>
    <row r="62" spans="1:13" ht="26.25">
      <c r="A62" s="104" t="s">
        <v>87</v>
      </c>
      <c r="B62" s="119" t="s">
        <v>301</v>
      </c>
      <c r="C62" s="60" t="s">
        <v>85</v>
      </c>
      <c r="D62" s="60" t="s">
        <v>143</v>
      </c>
      <c r="E62" s="69">
        <f>E31/E50</f>
        <v>272825</v>
      </c>
      <c r="F62" s="69">
        <v>0</v>
      </c>
      <c r="G62" s="101">
        <f>E62+F62</f>
        <v>272825</v>
      </c>
      <c r="H62" s="69">
        <f>H31/H50</f>
        <v>271896.6475</v>
      </c>
      <c r="I62" s="104">
        <v>0</v>
      </c>
      <c r="J62" s="101">
        <f>H62+I62</f>
        <v>271896.6475</v>
      </c>
      <c r="K62" s="101">
        <f>H62-E62</f>
        <v>-928.352499999979</v>
      </c>
      <c r="L62" s="36">
        <v>0</v>
      </c>
      <c r="M62" s="102">
        <f>K62+L62</f>
        <v>-928.352499999979</v>
      </c>
    </row>
    <row r="63" spans="1:13" ht="26.25">
      <c r="A63" s="104" t="s">
        <v>89</v>
      </c>
      <c r="B63" s="119" t="s">
        <v>404</v>
      </c>
      <c r="C63" s="60" t="s">
        <v>85</v>
      </c>
      <c r="D63" s="60" t="s">
        <v>143</v>
      </c>
      <c r="E63" s="69">
        <v>0</v>
      </c>
      <c r="F63" s="69">
        <v>16920</v>
      </c>
      <c r="G63" s="101">
        <f>E63+F63</f>
        <v>16920</v>
      </c>
      <c r="H63" s="40">
        <v>0</v>
      </c>
      <c r="I63" s="104">
        <f>I31</f>
        <v>16920</v>
      </c>
      <c r="J63" s="101">
        <f>H63+I63</f>
        <v>16920</v>
      </c>
      <c r="K63" s="101">
        <f>H63-E63</f>
        <v>0</v>
      </c>
      <c r="L63" s="104">
        <v>0</v>
      </c>
      <c r="M63" s="102">
        <f>K63+L63</f>
        <v>0</v>
      </c>
    </row>
    <row r="64" spans="1:13" ht="22.5" customHeight="1">
      <c r="A64" s="139" t="s">
        <v>95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</row>
    <row r="65" spans="1:13" ht="29.25" customHeight="1" hidden="1">
      <c r="A65" s="149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</row>
    <row r="66" spans="1:13" ht="15.75">
      <c r="A66" s="104">
        <v>4</v>
      </c>
      <c r="B66" s="105" t="s">
        <v>12</v>
      </c>
      <c r="C66" s="22"/>
      <c r="D66" s="104" t="s">
        <v>66</v>
      </c>
      <c r="E66" s="104" t="s">
        <v>66</v>
      </c>
      <c r="F66" s="104" t="s">
        <v>66</v>
      </c>
      <c r="G66" s="104"/>
      <c r="H66" s="36"/>
      <c r="I66" s="104" t="s">
        <v>66</v>
      </c>
      <c r="J66" s="104" t="s">
        <v>66</v>
      </c>
      <c r="K66" s="104"/>
      <c r="L66" s="36"/>
      <c r="M66" s="36"/>
    </row>
    <row r="67" spans="1:13" ht="77.25">
      <c r="A67" s="23" t="s">
        <v>102</v>
      </c>
      <c r="B67" s="118" t="s">
        <v>393</v>
      </c>
      <c r="C67" s="60" t="s">
        <v>108</v>
      </c>
      <c r="D67" s="60" t="s">
        <v>175</v>
      </c>
      <c r="E67" s="60">
        <v>100</v>
      </c>
      <c r="F67" s="104">
        <v>0</v>
      </c>
      <c r="G67" s="41">
        <f>E67+F67</f>
        <v>100</v>
      </c>
      <c r="H67" s="36">
        <v>100</v>
      </c>
      <c r="I67" s="104"/>
      <c r="J67" s="41">
        <f>H67+I67</f>
        <v>100</v>
      </c>
      <c r="K67" s="41">
        <f>J67-G67</f>
        <v>0</v>
      </c>
      <c r="L67" s="104">
        <v>0</v>
      </c>
      <c r="M67" s="42">
        <f>K67+L67</f>
        <v>0</v>
      </c>
    </row>
    <row r="68" spans="1:13" s="15" customFormat="1" ht="15" customHeight="1">
      <c r="A68" s="134" t="s">
        <v>95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</row>
    <row r="69" spans="1:13" s="15" customFormat="1" ht="3" customHeight="1" hidden="1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</row>
    <row r="70" spans="1:13" s="15" customFormat="1" ht="16.5" customHeight="1">
      <c r="A70" s="134" t="s">
        <v>24</v>
      </c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</row>
    <row r="71" spans="1:13" ht="44.25" customHeight="1" hidden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</row>
    <row r="72" spans="1:13" ht="15.75">
      <c r="A72" s="1"/>
      <c r="B72" s="46"/>
      <c r="C72" s="45"/>
      <c r="D72" s="46"/>
      <c r="E72" s="45"/>
      <c r="F72" s="45"/>
      <c r="G72" s="45"/>
      <c r="H72" s="45"/>
      <c r="I72" s="45"/>
      <c r="J72" s="45"/>
      <c r="K72" s="45"/>
      <c r="L72" s="45"/>
      <c r="M72" s="45"/>
    </row>
    <row r="73" spans="1:13" ht="15.75">
      <c r="A73" s="5" t="s">
        <v>39</v>
      </c>
      <c r="B73" s="30"/>
      <c r="C73" s="5"/>
      <c r="D73" s="30"/>
      <c r="E73" s="45"/>
      <c r="F73" s="45"/>
      <c r="G73" s="45"/>
      <c r="H73" s="45"/>
      <c r="I73" s="45"/>
      <c r="J73" s="45"/>
      <c r="K73" s="45"/>
      <c r="L73" s="45"/>
      <c r="M73" s="45"/>
    </row>
    <row r="74" spans="1:13" ht="15.75">
      <c r="A74" s="138" t="s">
        <v>40</v>
      </c>
      <c r="B74" s="138"/>
      <c r="C74" s="138"/>
      <c r="D74" s="138"/>
      <c r="E74" s="45"/>
      <c r="F74" s="45"/>
      <c r="G74" s="45"/>
      <c r="H74" s="45"/>
      <c r="I74" s="45"/>
      <c r="J74" s="45"/>
      <c r="K74" s="45"/>
      <c r="L74" s="45"/>
      <c r="M74" s="45"/>
    </row>
    <row r="75" spans="1:13" ht="15.75">
      <c r="A75" s="7" t="s">
        <v>41</v>
      </c>
      <c r="B75" s="31"/>
      <c r="C75" s="7"/>
      <c r="D75" s="31"/>
      <c r="E75" s="45"/>
      <c r="F75" s="45"/>
      <c r="G75" s="45"/>
      <c r="H75" s="45"/>
      <c r="I75" s="45"/>
      <c r="J75" s="45"/>
      <c r="K75" s="45"/>
      <c r="L75" s="45"/>
      <c r="M75" s="45"/>
    </row>
    <row r="76" spans="1:13" ht="15.75">
      <c r="A76" s="151" t="s">
        <v>116</v>
      </c>
      <c r="B76" s="151"/>
      <c r="C76" s="151"/>
      <c r="D76" s="151"/>
      <c r="E76" s="151"/>
      <c r="F76" s="45"/>
      <c r="G76" s="45"/>
      <c r="H76" s="45"/>
      <c r="I76" s="45"/>
      <c r="J76" s="45"/>
      <c r="K76" s="45"/>
      <c r="L76" s="45"/>
      <c r="M76" s="45"/>
    </row>
    <row r="77" spans="1:13" ht="15.75">
      <c r="A77" s="151"/>
      <c r="B77" s="151"/>
      <c r="C77" s="151"/>
      <c r="D77" s="151"/>
      <c r="E77" s="151"/>
      <c r="F77" s="45"/>
      <c r="G77" s="156"/>
      <c r="H77" s="156"/>
      <c r="I77" s="45"/>
      <c r="J77" s="156" t="s">
        <v>118</v>
      </c>
      <c r="K77" s="156"/>
      <c r="L77" s="156"/>
      <c r="M77" s="156"/>
    </row>
    <row r="78" spans="1:13" ht="28.5" customHeight="1">
      <c r="A78" s="107"/>
      <c r="B78" s="32"/>
      <c r="C78" s="107"/>
      <c r="D78" s="32"/>
      <c r="E78" s="107"/>
      <c r="F78" s="45"/>
      <c r="G78" s="153" t="s">
        <v>13</v>
      </c>
      <c r="H78" s="153"/>
      <c r="I78" s="45"/>
      <c r="J78" s="152" t="s">
        <v>29</v>
      </c>
      <c r="K78" s="152"/>
      <c r="L78" s="152"/>
      <c r="M78" s="152"/>
    </row>
    <row r="79" spans="1:13" ht="15.75">
      <c r="A79" s="151" t="s">
        <v>490</v>
      </c>
      <c r="B79" s="151"/>
      <c r="C79" s="151"/>
      <c r="D79" s="151"/>
      <c r="E79" s="151"/>
      <c r="F79" s="45"/>
      <c r="G79" s="156"/>
      <c r="H79" s="156"/>
      <c r="I79" s="45"/>
      <c r="J79" s="156" t="s">
        <v>270</v>
      </c>
      <c r="K79" s="156"/>
      <c r="L79" s="156"/>
      <c r="M79" s="156"/>
    </row>
    <row r="80" spans="1:13" ht="15.75">
      <c r="A80" s="151"/>
      <c r="B80" s="151"/>
      <c r="C80" s="151"/>
      <c r="D80" s="151"/>
      <c r="E80" s="151"/>
      <c r="F80" s="45"/>
      <c r="G80" s="153" t="s">
        <v>13</v>
      </c>
      <c r="H80" s="153"/>
      <c r="I80" s="45"/>
      <c r="J80" s="152" t="s">
        <v>29</v>
      </c>
      <c r="K80" s="152"/>
      <c r="L80" s="152"/>
      <c r="M80" s="152"/>
    </row>
  </sheetData>
  <sheetProtection/>
  <mergeCells count="69">
    <mergeCell ref="G78:H78"/>
    <mergeCell ref="J78:M78"/>
    <mergeCell ref="A79:E80"/>
    <mergeCell ref="G79:H79"/>
    <mergeCell ref="J79:M79"/>
    <mergeCell ref="G80:H80"/>
    <mergeCell ref="J80:M80"/>
    <mergeCell ref="A70:M70"/>
    <mergeCell ref="A71:M71"/>
    <mergeCell ref="A74:D74"/>
    <mergeCell ref="A76:E77"/>
    <mergeCell ref="G77:H77"/>
    <mergeCell ref="J77:M77"/>
    <mergeCell ref="A58:M58"/>
    <mergeCell ref="A59:M59"/>
    <mergeCell ref="A64:M64"/>
    <mergeCell ref="A65:M65"/>
    <mergeCell ref="A68:M68"/>
    <mergeCell ref="A69:M69"/>
    <mergeCell ref="E45:G45"/>
    <mergeCell ref="H45:J45"/>
    <mergeCell ref="K45:M45"/>
    <mergeCell ref="A51:M51"/>
    <mergeCell ref="A52:M52"/>
    <mergeCell ref="B39:D39"/>
    <mergeCell ref="B40:D40"/>
    <mergeCell ref="B41:D41"/>
    <mergeCell ref="A45:A46"/>
    <mergeCell ref="B45:B46"/>
    <mergeCell ref="C45:C46"/>
    <mergeCell ref="D45:D46"/>
    <mergeCell ref="B32:D32"/>
    <mergeCell ref="A33:M33"/>
    <mergeCell ref="A34:M34"/>
    <mergeCell ref="A35:M35"/>
    <mergeCell ref="A37:A38"/>
    <mergeCell ref="B37:D38"/>
    <mergeCell ref="E37:G37"/>
    <mergeCell ref="H37:J37"/>
    <mergeCell ref="K37:M37"/>
    <mergeCell ref="R28:T28"/>
    <mergeCell ref="U28:W28"/>
    <mergeCell ref="X28:Z28"/>
    <mergeCell ref="B30:D30"/>
    <mergeCell ref="B31:D31"/>
    <mergeCell ref="B24:M24"/>
    <mergeCell ref="A28:A29"/>
    <mergeCell ref="B28:D29"/>
    <mergeCell ref="E28:G28"/>
    <mergeCell ref="H28:J28"/>
    <mergeCell ref="K28:M28"/>
    <mergeCell ref="A13:M13"/>
    <mergeCell ref="B15:M15"/>
    <mergeCell ref="B16:M16"/>
    <mergeCell ref="A18:M18"/>
    <mergeCell ref="B22:M22"/>
    <mergeCell ref="B23:M23"/>
    <mergeCell ref="A9:A10"/>
    <mergeCell ref="E9:M9"/>
    <mergeCell ref="E10:M10"/>
    <mergeCell ref="A11:A12"/>
    <mergeCell ref="E11:M11"/>
    <mergeCell ref="E12:M12"/>
    <mergeCell ref="J1:M4"/>
    <mergeCell ref="A5:M5"/>
    <mergeCell ref="A6:M6"/>
    <mergeCell ref="A7:A8"/>
    <mergeCell ref="E7:M7"/>
    <mergeCell ref="E8:M8"/>
  </mergeCells>
  <printOptions/>
  <pageMargins left="0.35433070866141736" right="0.15748031496062992" top="0.15748031496062992" bottom="0.11811023622047245" header="0.31496062992125984" footer="0.31496062992125984"/>
  <pageSetup horizontalDpi="600" verticalDpi="600" orientation="landscape" paperSize="9" scale="80" r:id="rId1"/>
  <rowBreaks count="2" manualBreakCount="2">
    <brk id="33" max="12" man="1"/>
    <brk id="63" max="1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Z127"/>
  <sheetViews>
    <sheetView view="pageBreakPreview" zoomScale="60" zoomScaleNormal="85" zoomScalePageLayoutView="0" workbookViewId="0" topLeftCell="A93">
      <selection activeCell="E99" sqref="E99"/>
    </sheetView>
  </sheetViews>
  <sheetFormatPr defaultColWidth="9.140625" defaultRowHeight="15"/>
  <cols>
    <col min="1" max="1" width="5.8515625" style="4" customWidth="1"/>
    <col min="2" max="2" width="27.7109375" style="11" customWidth="1"/>
    <col min="3" max="3" width="9.00390625" style="4" customWidth="1"/>
    <col min="4" max="4" width="12.57421875" style="11" customWidth="1"/>
    <col min="5" max="5" width="13.00390625" style="4" customWidth="1"/>
    <col min="6" max="6" width="12.140625" style="4" customWidth="1"/>
    <col min="7" max="8" width="13.00390625" style="4" customWidth="1"/>
    <col min="9" max="9" width="12.28125" style="4" customWidth="1"/>
    <col min="10" max="12" width="13.00390625" style="4" customWidth="1"/>
    <col min="13" max="13" width="11.7109375" style="4" customWidth="1"/>
    <col min="14" max="16384" width="9.140625" style="4" customWidth="1"/>
  </cols>
  <sheetData>
    <row r="1" spans="1:13" ht="15.75" customHeight="1">
      <c r="A1" s="45"/>
      <c r="B1" s="46"/>
      <c r="C1" s="45"/>
      <c r="D1" s="46"/>
      <c r="E1" s="45"/>
      <c r="F1" s="45"/>
      <c r="G1" s="45"/>
      <c r="H1" s="45"/>
      <c r="I1" s="45"/>
      <c r="J1" s="141" t="s">
        <v>42</v>
      </c>
      <c r="K1" s="141"/>
      <c r="L1" s="141"/>
      <c r="M1" s="141"/>
    </row>
    <row r="2" spans="1:13" ht="15.75">
      <c r="A2" s="45"/>
      <c r="B2" s="46"/>
      <c r="C2" s="45"/>
      <c r="D2" s="46"/>
      <c r="E2" s="45"/>
      <c r="F2" s="45"/>
      <c r="G2" s="45"/>
      <c r="H2" s="45"/>
      <c r="I2" s="45"/>
      <c r="J2" s="141"/>
      <c r="K2" s="141"/>
      <c r="L2" s="141"/>
      <c r="M2" s="141"/>
    </row>
    <row r="3" spans="1:13" ht="15.75">
      <c r="A3" s="45"/>
      <c r="B3" s="46"/>
      <c r="C3" s="45"/>
      <c r="D3" s="46"/>
      <c r="E3" s="45"/>
      <c r="F3" s="45"/>
      <c r="G3" s="45"/>
      <c r="H3" s="45"/>
      <c r="I3" s="45"/>
      <c r="J3" s="141"/>
      <c r="K3" s="141"/>
      <c r="L3" s="141"/>
      <c r="M3" s="141"/>
    </row>
    <row r="4" spans="1:13" ht="4.5" customHeight="1">
      <c r="A4" s="45"/>
      <c r="B4" s="46"/>
      <c r="C4" s="45"/>
      <c r="D4" s="46"/>
      <c r="E4" s="45"/>
      <c r="F4" s="45"/>
      <c r="G4" s="45"/>
      <c r="H4" s="45"/>
      <c r="I4" s="45"/>
      <c r="J4" s="141"/>
      <c r="K4" s="141"/>
      <c r="L4" s="141"/>
      <c r="M4" s="141"/>
    </row>
    <row r="5" spans="1:13" ht="15.75">
      <c r="A5" s="143" t="s">
        <v>17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3" ht="15.75">
      <c r="A6" s="143" t="s">
        <v>489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3" ht="15.75">
      <c r="A7" s="142" t="s">
        <v>0</v>
      </c>
      <c r="B7" s="24">
        <v>1100000</v>
      </c>
      <c r="C7" s="114"/>
      <c r="D7" s="46"/>
      <c r="E7" s="132" t="s">
        <v>44</v>
      </c>
      <c r="F7" s="132"/>
      <c r="G7" s="132"/>
      <c r="H7" s="132"/>
      <c r="I7" s="132"/>
      <c r="J7" s="132"/>
      <c r="K7" s="132"/>
      <c r="L7" s="132"/>
      <c r="M7" s="132"/>
    </row>
    <row r="8" spans="1:13" ht="15" customHeight="1">
      <c r="A8" s="142"/>
      <c r="B8" s="25" t="s">
        <v>26</v>
      </c>
      <c r="C8" s="8"/>
      <c r="D8" s="46"/>
      <c r="E8" s="133" t="s">
        <v>15</v>
      </c>
      <c r="F8" s="133"/>
      <c r="G8" s="133"/>
      <c r="H8" s="133"/>
      <c r="I8" s="133"/>
      <c r="J8" s="133"/>
      <c r="K8" s="133"/>
      <c r="L8" s="133"/>
      <c r="M8" s="133"/>
    </row>
    <row r="9" spans="1:13" ht="15.75">
      <c r="A9" s="142" t="s">
        <v>1</v>
      </c>
      <c r="B9" s="24">
        <v>1110000</v>
      </c>
      <c r="C9" s="114"/>
      <c r="D9" s="46"/>
      <c r="E9" s="132" t="s">
        <v>44</v>
      </c>
      <c r="F9" s="132"/>
      <c r="G9" s="132"/>
      <c r="H9" s="132"/>
      <c r="I9" s="132"/>
      <c r="J9" s="132"/>
      <c r="K9" s="132"/>
      <c r="L9" s="132"/>
      <c r="M9" s="132"/>
    </row>
    <row r="10" spans="1:13" ht="15" customHeight="1">
      <c r="A10" s="142"/>
      <c r="B10" s="25" t="s">
        <v>26</v>
      </c>
      <c r="C10" s="8"/>
      <c r="D10" s="46"/>
      <c r="E10" s="144" t="s">
        <v>14</v>
      </c>
      <c r="F10" s="144"/>
      <c r="G10" s="144"/>
      <c r="H10" s="144"/>
      <c r="I10" s="144"/>
      <c r="J10" s="144"/>
      <c r="K10" s="144"/>
      <c r="L10" s="144"/>
      <c r="M10" s="144"/>
    </row>
    <row r="11" spans="1:13" ht="53.25" customHeight="1">
      <c r="A11" s="142" t="s">
        <v>2</v>
      </c>
      <c r="B11" s="26">
        <v>1115062</v>
      </c>
      <c r="C11" s="81" t="s">
        <v>219</v>
      </c>
      <c r="D11" s="46"/>
      <c r="E11" s="174" t="s">
        <v>405</v>
      </c>
      <c r="F11" s="174"/>
      <c r="G11" s="174"/>
      <c r="H11" s="174"/>
      <c r="I11" s="174"/>
      <c r="J11" s="174"/>
      <c r="K11" s="174"/>
      <c r="L11" s="174"/>
      <c r="M11" s="174"/>
    </row>
    <row r="12" spans="1:13" ht="15" customHeight="1">
      <c r="A12" s="142"/>
      <c r="B12" s="25" t="s">
        <v>26</v>
      </c>
      <c r="C12" s="2" t="s">
        <v>3</v>
      </c>
      <c r="D12" s="46"/>
      <c r="E12" s="133" t="s">
        <v>16</v>
      </c>
      <c r="F12" s="133"/>
      <c r="G12" s="133"/>
      <c r="H12" s="133"/>
      <c r="I12" s="133"/>
      <c r="J12" s="133"/>
      <c r="K12" s="133"/>
      <c r="L12" s="133"/>
      <c r="M12" s="133"/>
    </row>
    <row r="13" spans="1:13" ht="19.5" customHeight="1">
      <c r="A13" s="138" t="s">
        <v>30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</row>
    <row r="14" spans="1:13" ht="5.25" customHeight="1">
      <c r="A14" s="1"/>
      <c r="B14" s="46"/>
      <c r="C14" s="45"/>
      <c r="D14" s="46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15" customFormat="1" ht="22.5" customHeight="1">
      <c r="A15" s="113" t="s">
        <v>25</v>
      </c>
      <c r="B15" s="134" t="s">
        <v>27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ht="33" customHeight="1">
      <c r="A16" s="116">
        <v>1</v>
      </c>
      <c r="B16" s="135" t="s">
        <v>406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7"/>
    </row>
    <row r="17" spans="1:13" ht="8.25" customHeight="1">
      <c r="A17" s="1"/>
      <c r="B17" s="46"/>
      <c r="C17" s="45"/>
      <c r="D17" s="46"/>
      <c r="E17" s="45"/>
      <c r="F17" s="45"/>
      <c r="G17" s="45"/>
      <c r="H17" s="45"/>
      <c r="I17" s="45"/>
      <c r="J17" s="45"/>
      <c r="K17" s="45"/>
      <c r="L17" s="45"/>
      <c r="M17" s="45"/>
    </row>
    <row r="18" spans="1:13" ht="42.75" customHeight="1">
      <c r="A18" s="151" t="s">
        <v>407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</row>
    <row r="19" spans="1:13" ht="3.75" customHeight="1">
      <c r="A19" s="114"/>
      <c r="B19" s="46"/>
      <c r="C19" s="45"/>
      <c r="D19" s="46"/>
      <c r="E19" s="45"/>
      <c r="F19" s="45"/>
      <c r="G19" s="45"/>
      <c r="H19" s="45"/>
      <c r="I19" s="45"/>
      <c r="J19" s="45"/>
      <c r="K19" s="45"/>
      <c r="L19" s="45"/>
      <c r="M19" s="45"/>
    </row>
    <row r="20" spans="1:13" ht="15.75">
      <c r="A20" s="5" t="s">
        <v>31</v>
      </c>
      <c r="B20" s="46"/>
      <c r="C20" s="45"/>
      <c r="D20" s="46"/>
      <c r="E20" s="45"/>
      <c r="F20" s="45"/>
      <c r="G20" s="45"/>
      <c r="H20" s="45"/>
      <c r="I20" s="45"/>
      <c r="J20" s="45"/>
      <c r="K20" s="45"/>
      <c r="L20" s="45"/>
      <c r="M20" s="45"/>
    </row>
    <row r="21" spans="1:13" ht="6" customHeight="1">
      <c r="A21" s="1"/>
      <c r="B21" s="46"/>
      <c r="C21" s="45"/>
      <c r="D21" s="46"/>
      <c r="E21" s="45"/>
      <c r="F21" s="45"/>
      <c r="G21" s="45"/>
      <c r="H21" s="45"/>
      <c r="I21" s="45"/>
      <c r="J21" s="45"/>
      <c r="K21" s="45"/>
      <c r="L21" s="45"/>
      <c r="M21" s="45"/>
    </row>
    <row r="22" spans="1:13" s="15" customFormat="1" ht="24" customHeight="1">
      <c r="A22" s="113" t="s">
        <v>25</v>
      </c>
      <c r="B22" s="134" t="s">
        <v>5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ht="51" customHeight="1">
      <c r="A23" s="116">
        <v>1</v>
      </c>
      <c r="B23" s="135" t="s">
        <v>408</v>
      </c>
      <c r="C23" s="136"/>
      <c r="D23" s="136"/>
      <c r="E23" s="136"/>
      <c r="F23" s="136"/>
      <c r="G23" s="136"/>
      <c r="H23" s="136" t="s">
        <v>274</v>
      </c>
      <c r="I23" s="136"/>
      <c r="J23" s="136"/>
      <c r="K23" s="136"/>
      <c r="L23" s="136"/>
      <c r="M23" s="137"/>
    </row>
    <row r="24" spans="1:13" ht="15.75">
      <c r="A24" s="116">
        <v>2</v>
      </c>
      <c r="B24" s="135" t="s">
        <v>409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7"/>
    </row>
    <row r="25" spans="1:13" ht="15.75">
      <c r="A25" s="1"/>
      <c r="B25" s="46"/>
      <c r="C25" s="45"/>
      <c r="D25" s="46"/>
      <c r="E25" s="45"/>
      <c r="F25" s="45"/>
      <c r="G25" s="45"/>
      <c r="H25" s="45"/>
      <c r="I25" s="45"/>
      <c r="J25" s="45"/>
      <c r="K25" s="45"/>
      <c r="L25" s="45"/>
      <c r="M25" s="45"/>
    </row>
    <row r="26" spans="1:13" ht="15.75">
      <c r="A26" s="5" t="s">
        <v>32</v>
      </c>
      <c r="B26" s="46"/>
      <c r="C26" s="45"/>
      <c r="D26" s="46"/>
      <c r="E26" s="45"/>
      <c r="F26" s="45"/>
      <c r="G26" s="45"/>
      <c r="H26" s="45"/>
      <c r="I26" s="45"/>
      <c r="J26" s="45"/>
      <c r="K26" s="45"/>
      <c r="L26" s="45"/>
      <c r="M26" s="45"/>
    </row>
    <row r="27" spans="1:13" ht="12.75" customHeight="1">
      <c r="A27" s="45"/>
      <c r="B27" s="27"/>
      <c r="C27" s="45"/>
      <c r="D27" s="46"/>
      <c r="E27" s="45"/>
      <c r="F27" s="45"/>
      <c r="G27" s="45"/>
      <c r="H27" s="45"/>
      <c r="I27" s="45"/>
      <c r="J27" s="45"/>
      <c r="K27" s="45"/>
      <c r="L27" s="49" t="s">
        <v>28</v>
      </c>
      <c r="M27" s="45"/>
    </row>
    <row r="28" spans="1:26" s="11" customFormat="1" ht="18.75" customHeight="1">
      <c r="A28" s="139" t="s">
        <v>25</v>
      </c>
      <c r="B28" s="139" t="s">
        <v>33</v>
      </c>
      <c r="C28" s="139"/>
      <c r="D28" s="139"/>
      <c r="E28" s="139" t="s">
        <v>18</v>
      </c>
      <c r="F28" s="139"/>
      <c r="G28" s="139"/>
      <c r="H28" s="139" t="s">
        <v>34</v>
      </c>
      <c r="I28" s="139"/>
      <c r="J28" s="139"/>
      <c r="K28" s="139" t="s">
        <v>19</v>
      </c>
      <c r="L28" s="139"/>
      <c r="M28" s="139"/>
      <c r="R28" s="131"/>
      <c r="S28" s="131"/>
      <c r="T28" s="131"/>
      <c r="U28" s="131"/>
      <c r="V28" s="131"/>
      <c r="W28" s="131"/>
      <c r="X28" s="131"/>
      <c r="Y28" s="131"/>
      <c r="Z28" s="131"/>
    </row>
    <row r="29" spans="1:26" s="11" customFormat="1" ht="25.5">
      <c r="A29" s="139"/>
      <c r="B29" s="139"/>
      <c r="C29" s="139"/>
      <c r="D29" s="139"/>
      <c r="E29" s="115" t="s">
        <v>20</v>
      </c>
      <c r="F29" s="115" t="s">
        <v>21</v>
      </c>
      <c r="G29" s="115" t="s">
        <v>22</v>
      </c>
      <c r="H29" s="115" t="s">
        <v>20</v>
      </c>
      <c r="I29" s="115" t="s">
        <v>21</v>
      </c>
      <c r="J29" s="115" t="s">
        <v>22</v>
      </c>
      <c r="K29" s="115" t="s">
        <v>20</v>
      </c>
      <c r="L29" s="115" t="s">
        <v>21</v>
      </c>
      <c r="M29" s="115" t="s">
        <v>22</v>
      </c>
      <c r="R29" s="112"/>
      <c r="S29" s="112"/>
      <c r="T29" s="112"/>
      <c r="U29" s="112"/>
      <c r="V29" s="112"/>
      <c r="W29" s="112"/>
      <c r="X29" s="112"/>
      <c r="Y29" s="112"/>
      <c r="Z29" s="112"/>
    </row>
    <row r="30" spans="1:26" ht="15.75">
      <c r="A30" s="116">
        <v>1</v>
      </c>
      <c r="B30" s="145">
        <v>2</v>
      </c>
      <c r="C30" s="145"/>
      <c r="D30" s="145"/>
      <c r="E30" s="116">
        <v>3</v>
      </c>
      <c r="F30" s="116">
        <v>4</v>
      </c>
      <c r="G30" s="116">
        <v>5</v>
      </c>
      <c r="H30" s="116">
        <v>6</v>
      </c>
      <c r="I30" s="116">
        <v>7</v>
      </c>
      <c r="J30" s="116">
        <v>8</v>
      </c>
      <c r="K30" s="116">
        <v>9</v>
      </c>
      <c r="L30" s="116">
        <v>10</v>
      </c>
      <c r="M30" s="116">
        <v>11</v>
      </c>
      <c r="R30" s="6"/>
      <c r="S30" s="6"/>
      <c r="T30" s="6"/>
      <c r="U30" s="6"/>
      <c r="V30" s="6"/>
      <c r="W30" s="6"/>
      <c r="X30" s="6"/>
      <c r="Y30" s="6"/>
      <c r="Z30" s="6"/>
    </row>
    <row r="31" spans="1:26" ht="54.75" customHeight="1">
      <c r="A31" s="116"/>
      <c r="B31" s="181" t="s">
        <v>410</v>
      </c>
      <c r="C31" s="182" t="s">
        <v>369</v>
      </c>
      <c r="D31" s="183" t="s">
        <v>369</v>
      </c>
      <c r="E31" s="75">
        <v>4436719</v>
      </c>
      <c r="F31" s="75">
        <v>2304700</v>
      </c>
      <c r="G31" s="87">
        <f>E31+F31</f>
        <v>6741419</v>
      </c>
      <c r="H31" s="116">
        <f>4984233.03-549000</f>
        <v>4435233.03</v>
      </c>
      <c r="I31" s="116">
        <f>64409.72+1867201.03</f>
        <v>1931610.75</v>
      </c>
      <c r="J31" s="116">
        <f>H31+I31</f>
        <v>6366843.78</v>
      </c>
      <c r="K31" s="87">
        <f>H31-E31</f>
        <v>-1485.9699999997392</v>
      </c>
      <c r="L31" s="87">
        <f>I31-F31</f>
        <v>-373089.25</v>
      </c>
      <c r="M31" s="116">
        <f>K31+L31</f>
        <v>-374575.21999999974</v>
      </c>
      <c r="R31" s="6"/>
      <c r="S31" s="6"/>
      <c r="T31" s="6"/>
      <c r="U31" s="6"/>
      <c r="V31" s="6"/>
      <c r="W31" s="6"/>
      <c r="X31" s="6"/>
      <c r="Y31" s="6"/>
      <c r="Z31" s="6"/>
    </row>
    <row r="32" spans="1:26" ht="45" customHeight="1">
      <c r="A32" s="116"/>
      <c r="B32" s="181" t="s">
        <v>411</v>
      </c>
      <c r="C32" s="182"/>
      <c r="D32" s="183"/>
      <c r="E32" s="75">
        <v>549000</v>
      </c>
      <c r="F32" s="75">
        <v>0</v>
      </c>
      <c r="G32" s="87">
        <f>E32+F32</f>
        <v>549000</v>
      </c>
      <c r="H32" s="116">
        <v>549000</v>
      </c>
      <c r="I32" s="116">
        <v>0</v>
      </c>
      <c r="J32" s="116">
        <f>H32+I32</f>
        <v>549000</v>
      </c>
      <c r="K32" s="87">
        <f>H32-E32</f>
        <v>0</v>
      </c>
      <c r="L32" s="87">
        <f>I32-F32</f>
        <v>0</v>
      </c>
      <c r="M32" s="116">
        <f>K32+L32</f>
        <v>0</v>
      </c>
      <c r="R32" s="6"/>
      <c r="S32" s="6"/>
      <c r="T32" s="6"/>
      <c r="U32" s="6"/>
      <c r="V32" s="6"/>
      <c r="W32" s="6"/>
      <c r="X32" s="6"/>
      <c r="Y32" s="6"/>
      <c r="Z32" s="6"/>
    </row>
    <row r="33" spans="1:26" ht="15.75">
      <c r="A33" s="116"/>
      <c r="B33" s="145" t="s">
        <v>6</v>
      </c>
      <c r="C33" s="145"/>
      <c r="D33" s="145"/>
      <c r="E33" s="87">
        <f>E31+E32</f>
        <v>4985719</v>
      </c>
      <c r="F33" s="87">
        <f aca="true" t="shared" si="0" ref="F33:M33">F31+F32</f>
        <v>2304700</v>
      </c>
      <c r="G33" s="87">
        <f t="shared" si="0"/>
        <v>7290419</v>
      </c>
      <c r="H33" s="87">
        <f t="shared" si="0"/>
        <v>4984233.03</v>
      </c>
      <c r="I33" s="87">
        <f t="shared" si="0"/>
        <v>1931610.75</v>
      </c>
      <c r="J33" s="87">
        <f t="shared" si="0"/>
        <v>6915843.78</v>
      </c>
      <c r="K33" s="87">
        <f t="shared" si="0"/>
        <v>-1485.9699999997392</v>
      </c>
      <c r="L33" s="87">
        <f t="shared" si="0"/>
        <v>-373089.25</v>
      </c>
      <c r="M33" s="87">
        <f t="shared" si="0"/>
        <v>-374575.21999999974</v>
      </c>
      <c r="R33" s="6"/>
      <c r="S33" s="6"/>
      <c r="T33" s="6"/>
      <c r="U33" s="6"/>
      <c r="V33" s="6"/>
      <c r="W33" s="6"/>
      <c r="X33" s="6"/>
      <c r="Y33" s="6"/>
      <c r="Z33" s="6"/>
    </row>
    <row r="34" spans="1:13" ht="16.5" customHeight="1">
      <c r="A34" s="172" t="s">
        <v>35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</row>
    <row r="35" spans="1:13" ht="25.5" customHeight="1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</row>
    <row r="36" spans="1:13" ht="17.25" customHeight="1">
      <c r="A36" s="151" t="s">
        <v>36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</row>
    <row r="37" spans="1:13" s="11" customFormat="1" ht="12.7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27" t="s">
        <v>28</v>
      </c>
      <c r="L37" s="46"/>
      <c r="M37" s="46"/>
    </row>
    <row r="38" spans="1:13" s="11" customFormat="1" ht="16.5" customHeight="1">
      <c r="A38" s="139" t="s">
        <v>4</v>
      </c>
      <c r="B38" s="139" t="s">
        <v>37</v>
      </c>
      <c r="C38" s="139"/>
      <c r="D38" s="139"/>
      <c r="E38" s="139" t="s">
        <v>18</v>
      </c>
      <c r="F38" s="139"/>
      <c r="G38" s="139"/>
      <c r="H38" s="139" t="s">
        <v>34</v>
      </c>
      <c r="I38" s="139"/>
      <c r="J38" s="139"/>
      <c r="K38" s="139" t="s">
        <v>19</v>
      </c>
      <c r="L38" s="139"/>
      <c r="M38" s="139"/>
    </row>
    <row r="39" spans="1:13" s="11" customFormat="1" ht="27" customHeight="1">
      <c r="A39" s="139"/>
      <c r="B39" s="139"/>
      <c r="C39" s="139"/>
      <c r="D39" s="139"/>
      <c r="E39" s="115" t="s">
        <v>20</v>
      </c>
      <c r="F39" s="115" t="s">
        <v>21</v>
      </c>
      <c r="G39" s="115" t="s">
        <v>22</v>
      </c>
      <c r="H39" s="115" t="s">
        <v>20</v>
      </c>
      <c r="I39" s="115" t="s">
        <v>21</v>
      </c>
      <c r="J39" s="115" t="s">
        <v>22</v>
      </c>
      <c r="K39" s="115" t="s">
        <v>20</v>
      </c>
      <c r="L39" s="115" t="s">
        <v>21</v>
      </c>
      <c r="M39" s="115" t="s">
        <v>22</v>
      </c>
    </row>
    <row r="40" spans="1:13" s="11" customFormat="1" ht="19.5" customHeight="1">
      <c r="A40" s="115">
        <v>1</v>
      </c>
      <c r="B40" s="139">
        <v>2</v>
      </c>
      <c r="C40" s="139"/>
      <c r="D40" s="139"/>
      <c r="E40" s="115">
        <v>3</v>
      </c>
      <c r="F40" s="115">
        <v>4</v>
      </c>
      <c r="G40" s="115">
        <v>5</v>
      </c>
      <c r="H40" s="115">
        <v>6</v>
      </c>
      <c r="I40" s="115">
        <v>7</v>
      </c>
      <c r="J40" s="115">
        <v>8</v>
      </c>
      <c r="K40" s="115">
        <v>9</v>
      </c>
      <c r="L40" s="115">
        <v>10</v>
      </c>
      <c r="M40" s="115">
        <v>11</v>
      </c>
    </row>
    <row r="41" spans="1:13" s="48" customFormat="1" ht="54" customHeight="1">
      <c r="A41" s="47"/>
      <c r="B41" s="184" t="s">
        <v>280</v>
      </c>
      <c r="C41" s="188"/>
      <c r="D41" s="189"/>
      <c r="E41" s="47">
        <v>0</v>
      </c>
      <c r="F41" s="47">
        <v>0</v>
      </c>
      <c r="G41" s="47">
        <f>E41+F41</f>
        <v>0</v>
      </c>
      <c r="H41" s="47">
        <v>0</v>
      </c>
      <c r="I41" s="47">
        <v>0</v>
      </c>
      <c r="J41" s="47">
        <f>H41+I41</f>
        <v>0</v>
      </c>
      <c r="K41" s="47">
        <f>H41-E41</f>
        <v>0</v>
      </c>
      <c r="L41" s="47">
        <v>0</v>
      </c>
      <c r="M41" s="47">
        <f>K41+L41</f>
        <v>0</v>
      </c>
    </row>
    <row r="42" spans="1:26" ht="15.75">
      <c r="A42" s="116"/>
      <c r="B42" s="145" t="s">
        <v>6</v>
      </c>
      <c r="C42" s="145"/>
      <c r="D42" s="145"/>
      <c r="E42" s="116">
        <f>E41</f>
        <v>0</v>
      </c>
      <c r="F42" s="116">
        <f aca="true" t="shared" si="1" ref="F42:M42">F41</f>
        <v>0</v>
      </c>
      <c r="G42" s="116">
        <f t="shared" si="1"/>
        <v>0</v>
      </c>
      <c r="H42" s="116">
        <f t="shared" si="1"/>
        <v>0</v>
      </c>
      <c r="I42" s="116">
        <f t="shared" si="1"/>
        <v>0</v>
      </c>
      <c r="J42" s="116">
        <f t="shared" si="1"/>
        <v>0</v>
      </c>
      <c r="K42" s="116">
        <f t="shared" si="1"/>
        <v>0</v>
      </c>
      <c r="L42" s="116">
        <f t="shared" si="1"/>
        <v>0</v>
      </c>
      <c r="M42" s="116">
        <f t="shared" si="1"/>
        <v>0</v>
      </c>
      <c r="R42" s="6"/>
      <c r="S42" s="6"/>
      <c r="T42" s="6"/>
      <c r="U42" s="6"/>
      <c r="V42" s="6"/>
      <c r="W42" s="6"/>
      <c r="X42" s="6"/>
      <c r="Y42" s="6"/>
      <c r="Z42" s="6"/>
    </row>
    <row r="43" spans="1:13" ht="15.75">
      <c r="A43" s="1"/>
      <c r="B43" s="46"/>
      <c r="C43" s="45"/>
      <c r="D43" s="46"/>
      <c r="E43" s="45"/>
      <c r="F43" s="45"/>
      <c r="G43" s="45"/>
      <c r="H43" s="45"/>
      <c r="I43" s="45"/>
      <c r="J43" s="45"/>
      <c r="K43" s="45"/>
      <c r="L43" s="45"/>
      <c r="M43" s="45"/>
    </row>
    <row r="44" spans="1:13" ht="15.75">
      <c r="A44" s="5" t="s">
        <v>38</v>
      </c>
      <c r="B44" s="46"/>
      <c r="C44" s="45"/>
      <c r="D44" s="46"/>
      <c r="E44" s="45"/>
      <c r="F44" s="45"/>
      <c r="G44" s="45"/>
      <c r="H44" s="45"/>
      <c r="I44" s="45"/>
      <c r="J44" s="45"/>
      <c r="K44" s="45"/>
      <c r="L44" s="45"/>
      <c r="M44" s="45"/>
    </row>
    <row r="45" spans="1:13" ht="15.75">
      <c r="A45" s="1"/>
      <c r="B45" s="46"/>
      <c r="C45" s="45"/>
      <c r="D45" s="46"/>
      <c r="E45" s="45"/>
      <c r="F45" s="45"/>
      <c r="G45" s="45"/>
      <c r="H45" s="45"/>
      <c r="I45" s="45"/>
      <c r="J45" s="45"/>
      <c r="K45" s="45"/>
      <c r="L45" s="45"/>
      <c r="M45" s="45"/>
    </row>
    <row r="46" spans="1:13" ht="15.75" customHeight="1">
      <c r="A46" s="139" t="s">
        <v>4</v>
      </c>
      <c r="B46" s="139" t="s">
        <v>23</v>
      </c>
      <c r="C46" s="139" t="s">
        <v>7</v>
      </c>
      <c r="D46" s="139" t="s">
        <v>8</v>
      </c>
      <c r="E46" s="139" t="s">
        <v>52</v>
      </c>
      <c r="F46" s="139"/>
      <c r="G46" s="139"/>
      <c r="H46" s="139" t="s">
        <v>53</v>
      </c>
      <c r="I46" s="139"/>
      <c r="J46" s="139"/>
      <c r="K46" s="139" t="s">
        <v>19</v>
      </c>
      <c r="L46" s="139"/>
      <c r="M46" s="139"/>
    </row>
    <row r="47" spans="1:13" ht="25.5">
      <c r="A47" s="139"/>
      <c r="B47" s="139"/>
      <c r="C47" s="139"/>
      <c r="D47" s="139"/>
      <c r="E47" s="115" t="s">
        <v>20</v>
      </c>
      <c r="F47" s="115" t="s">
        <v>21</v>
      </c>
      <c r="G47" s="115" t="s">
        <v>22</v>
      </c>
      <c r="H47" s="115" t="s">
        <v>20</v>
      </c>
      <c r="I47" s="115" t="s">
        <v>21</v>
      </c>
      <c r="J47" s="115" t="s">
        <v>22</v>
      </c>
      <c r="K47" s="34" t="s">
        <v>20</v>
      </c>
      <c r="L47" s="34" t="s">
        <v>21</v>
      </c>
      <c r="M47" s="34" t="s">
        <v>22</v>
      </c>
    </row>
    <row r="48" spans="1:13" ht="15.75" customHeight="1">
      <c r="A48" s="115">
        <v>1</v>
      </c>
      <c r="B48" s="115">
        <v>2</v>
      </c>
      <c r="C48" s="115">
        <v>3</v>
      </c>
      <c r="D48" s="115">
        <v>4</v>
      </c>
      <c r="E48" s="115">
        <v>5</v>
      </c>
      <c r="F48" s="115">
        <v>6</v>
      </c>
      <c r="G48" s="115">
        <v>7</v>
      </c>
      <c r="H48" s="115">
        <v>8</v>
      </c>
      <c r="I48" s="115">
        <v>9</v>
      </c>
      <c r="J48" s="115">
        <v>10</v>
      </c>
      <c r="K48" s="115">
        <v>11</v>
      </c>
      <c r="L48" s="115">
        <v>12</v>
      </c>
      <c r="M48" s="115">
        <v>13</v>
      </c>
    </row>
    <row r="49" spans="1:13" ht="21.75" customHeight="1">
      <c r="A49" s="190" t="s">
        <v>410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2"/>
    </row>
    <row r="50" spans="1:13" ht="15.75">
      <c r="A50" s="115">
        <v>1</v>
      </c>
      <c r="B50" s="117" t="s">
        <v>9</v>
      </c>
      <c r="C50" s="22"/>
      <c r="D50" s="115"/>
      <c r="E50" s="115"/>
      <c r="F50" s="115"/>
      <c r="G50" s="115"/>
      <c r="H50" s="115"/>
      <c r="I50" s="115"/>
      <c r="J50" s="115"/>
      <c r="K50" s="115"/>
      <c r="L50" s="115"/>
      <c r="M50" s="115"/>
    </row>
    <row r="51" spans="1:13" ht="38.25">
      <c r="A51" s="115" t="s">
        <v>54</v>
      </c>
      <c r="B51" s="68" t="s">
        <v>412</v>
      </c>
      <c r="C51" s="60" t="s">
        <v>56</v>
      </c>
      <c r="D51" s="60" t="s">
        <v>413</v>
      </c>
      <c r="E51" s="60">
        <v>1</v>
      </c>
      <c r="F51" s="115">
        <v>0</v>
      </c>
      <c r="G51" s="115">
        <f>E51+F51</f>
        <v>1</v>
      </c>
      <c r="H51" s="115">
        <v>1</v>
      </c>
      <c r="I51" s="115">
        <v>0</v>
      </c>
      <c r="J51" s="115">
        <f>H51+I51</f>
        <v>1</v>
      </c>
      <c r="K51" s="115">
        <f>H51-E51</f>
        <v>0</v>
      </c>
      <c r="L51" s="115">
        <v>0</v>
      </c>
      <c r="M51" s="115">
        <f>K51+L51</f>
        <v>0</v>
      </c>
    </row>
    <row r="52" spans="1:13" ht="63.75">
      <c r="A52" s="121"/>
      <c r="B52" s="68" t="s">
        <v>414</v>
      </c>
      <c r="C52" s="60" t="s">
        <v>85</v>
      </c>
      <c r="D52" s="60" t="s">
        <v>415</v>
      </c>
      <c r="E52" s="75">
        <f>E31</f>
        <v>4436719</v>
      </c>
      <c r="F52" s="41">
        <f>F31</f>
        <v>2304700</v>
      </c>
      <c r="G52" s="121">
        <f>E52+F52</f>
        <v>6741419</v>
      </c>
      <c r="H52" s="121">
        <f>H31</f>
        <v>4435233.03</v>
      </c>
      <c r="I52" s="121">
        <f>I31</f>
        <v>1931610.75</v>
      </c>
      <c r="J52" s="121">
        <f>H52+I52</f>
        <v>6366843.78</v>
      </c>
      <c r="K52" s="121">
        <f>H52-E52</f>
        <v>-1485.9699999997392</v>
      </c>
      <c r="L52" s="121">
        <v>0</v>
      </c>
      <c r="M52" s="121">
        <f>K52+L52</f>
        <v>-1485.9699999997392</v>
      </c>
    </row>
    <row r="53" spans="1:13" ht="51">
      <c r="A53" s="121"/>
      <c r="B53" s="68" t="s">
        <v>416</v>
      </c>
      <c r="C53" s="60" t="s">
        <v>417</v>
      </c>
      <c r="D53" s="60" t="s">
        <v>418</v>
      </c>
      <c r="E53" s="60">
        <v>8</v>
      </c>
      <c r="F53" s="121">
        <v>0</v>
      </c>
      <c r="G53" s="121">
        <f>E53+F53</f>
        <v>8</v>
      </c>
      <c r="H53" s="121">
        <v>8</v>
      </c>
      <c r="I53" s="121">
        <v>0</v>
      </c>
      <c r="J53" s="121">
        <f>H53+I53</f>
        <v>8</v>
      </c>
      <c r="K53" s="121">
        <f>H53-E53</f>
        <v>0</v>
      </c>
      <c r="L53" s="121">
        <v>0</v>
      </c>
      <c r="M53" s="121">
        <f>K53+L53</f>
        <v>0</v>
      </c>
    </row>
    <row r="54" spans="1:13" ht="63.75">
      <c r="A54" s="115" t="s">
        <v>58</v>
      </c>
      <c r="B54" s="68" t="s">
        <v>419</v>
      </c>
      <c r="C54" s="60" t="s">
        <v>417</v>
      </c>
      <c r="D54" s="60" t="s">
        <v>418</v>
      </c>
      <c r="E54" s="60">
        <v>40</v>
      </c>
      <c r="F54" s="115">
        <v>0</v>
      </c>
      <c r="G54" s="121">
        <f>E54+F54</f>
        <v>40</v>
      </c>
      <c r="H54" s="115">
        <v>55</v>
      </c>
      <c r="I54" s="121">
        <v>0</v>
      </c>
      <c r="J54" s="121">
        <f>H54+I54</f>
        <v>55</v>
      </c>
      <c r="K54" s="121">
        <f>H54-E54</f>
        <v>15</v>
      </c>
      <c r="L54" s="115">
        <v>0</v>
      </c>
      <c r="M54" s="121">
        <f>K54+L54</f>
        <v>15</v>
      </c>
    </row>
    <row r="55" spans="1:13" ht="15.75">
      <c r="A55" s="139" t="s">
        <v>64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</row>
    <row r="56" spans="1:13" ht="15.75" hidden="1">
      <c r="A56" s="155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</row>
    <row r="57" spans="1:13" ht="15.75">
      <c r="A57" s="115">
        <v>2</v>
      </c>
      <c r="B57" s="117" t="s">
        <v>10</v>
      </c>
      <c r="C57" s="22"/>
      <c r="D57" s="115"/>
      <c r="E57" s="115"/>
      <c r="F57" s="115" t="s">
        <v>66</v>
      </c>
      <c r="G57" s="115"/>
      <c r="H57" s="36"/>
      <c r="I57" s="115" t="s">
        <v>66</v>
      </c>
      <c r="J57" s="115" t="s">
        <v>66</v>
      </c>
      <c r="K57" s="115"/>
      <c r="L57" s="36"/>
      <c r="M57" s="36"/>
    </row>
    <row r="58" spans="1:13" ht="51">
      <c r="A58" s="115" t="s">
        <v>67</v>
      </c>
      <c r="B58" s="68" t="s">
        <v>420</v>
      </c>
      <c r="C58" s="60" t="s">
        <v>60</v>
      </c>
      <c r="D58" s="60" t="s">
        <v>421</v>
      </c>
      <c r="E58" s="60">
        <v>720</v>
      </c>
      <c r="F58" s="60">
        <v>0</v>
      </c>
      <c r="G58" s="115">
        <f>E58+F58</f>
        <v>720</v>
      </c>
      <c r="H58" s="115">
        <v>540</v>
      </c>
      <c r="I58" s="115">
        <v>0</v>
      </c>
      <c r="J58" s="115">
        <f>H58+I58</f>
        <v>540</v>
      </c>
      <c r="K58" s="115">
        <f>H58-E58</f>
        <v>-180</v>
      </c>
      <c r="L58" s="36">
        <v>0</v>
      </c>
      <c r="M58" s="36">
        <f>K58+L58</f>
        <v>-180</v>
      </c>
    </row>
    <row r="59" spans="1:13" ht="76.5">
      <c r="A59" s="115" t="s">
        <v>69</v>
      </c>
      <c r="B59" s="68" t="s">
        <v>422</v>
      </c>
      <c r="C59" s="60" t="s">
        <v>423</v>
      </c>
      <c r="D59" s="60" t="s">
        <v>421</v>
      </c>
      <c r="E59" s="60">
        <v>540</v>
      </c>
      <c r="F59" s="60">
        <v>0</v>
      </c>
      <c r="G59" s="115">
        <f>E59+F59</f>
        <v>540</v>
      </c>
      <c r="H59" s="115">
        <v>449</v>
      </c>
      <c r="I59" s="115">
        <v>0</v>
      </c>
      <c r="J59" s="115">
        <f>H59+I59</f>
        <v>449</v>
      </c>
      <c r="K59" s="121">
        <f>H59-E59</f>
        <v>-91</v>
      </c>
      <c r="L59" s="36">
        <v>0</v>
      </c>
      <c r="M59" s="36">
        <f>K59+L59</f>
        <v>-91</v>
      </c>
    </row>
    <row r="60" spans="1:13" ht="31.5" customHeight="1">
      <c r="A60" s="115" t="s">
        <v>72</v>
      </c>
      <c r="B60" s="68" t="s">
        <v>424</v>
      </c>
      <c r="C60" s="60" t="s">
        <v>425</v>
      </c>
      <c r="D60" s="60" t="s">
        <v>151</v>
      </c>
      <c r="E60" s="60">
        <v>21</v>
      </c>
      <c r="F60" s="60">
        <v>0</v>
      </c>
      <c r="G60" s="115">
        <f>E60+F60</f>
        <v>21</v>
      </c>
      <c r="H60" s="115">
        <v>21</v>
      </c>
      <c r="I60" s="115">
        <v>0</v>
      </c>
      <c r="J60" s="115">
        <f>H60+I60</f>
        <v>21</v>
      </c>
      <c r="K60" s="121">
        <f>H60-E60</f>
        <v>0</v>
      </c>
      <c r="L60" s="36">
        <v>0</v>
      </c>
      <c r="M60" s="36">
        <f>K60+L60</f>
        <v>0</v>
      </c>
    </row>
    <row r="61" spans="1:13" ht="15.75">
      <c r="A61" s="139" t="s">
        <v>64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</row>
    <row r="62" spans="1:13" ht="15.75" hidden="1">
      <c r="A62" s="1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</row>
    <row r="63" spans="1:13" ht="15.75">
      <c r="A63" s="115">
        <v>3</v>
      </c>
      <c r="B63" s="117" t="s">
        <v>11</v>
      </c>
      <c r="C63" s="22"/>
      <c r="D63" s="115" t="s">
        <v>66</v>
      </c>
      <c r="E63" s="115" t="s">
        <v>66</v>
      </c>
      <c r="F63" s="115" t="s">
        <v>66</v>
      </c>
      <c r="G63" s="115"/>
      <c r="H63" s="36"/>
      <c r="I63" s="115" t="s">
        <v>66</v>
      </c>
      <c r="J63" s="115" t="s">
        <v>66</v>
      </c>
      <c r="K63" s="115"/>
      <c r="L63" s="36"/>
      <c r="M63" s="36"/>
    </row>
    <row r="64" spans="1:13" ht="25.5">
      <c r="A64" s="115" t="s">
        <v>83</v>
      </c>
      <c r="B64" s="71" t="s">
        <v>426</v>
      </c>
      <c r="C64" s="60" t="s">
        <v>85</v>
      </c>
      <c r="D64" s="60" t="s">
        <v>151</v>
      </c>
      <c r="E64" s="69">
        <v>6000</v>
      </c>
      <c r="F64" s="60">
        <v>0</v>
      </c>
      <c r="G64" s="101">
        <f>E64+F64</f>
        <v>6000</v>
      </c>
      <c r="H64" s="102">
        <v>6000</v>
      </c>
      <c r="I64" s="115">
        <v>0</v>
      </c>
      <c r="J64" s="101">
        <f>H64+I64</f>
        <v>6000</v>
      </c>
      <c r="K64" s="101">
        <f>H64-E64</f>
        <v>0</v>
      </c>
      <c r="L64" s="36">
        <v>0</v>
      </c>
      <c r="M64" s="102">
        <f>K64+L64</f>
        <v>0</v>
      </c>
    </row>
    <row r="65" spans="1:13" ht="26.25">
      <c r="A65" s="115" t="s">
        <v>87</v>
      </c>
      <c r="B65" s="119" t="s">
        <v>427</v>
      </c>
      <c r="C65" s="60" t="s">
        <v>85</v>
      </c>
      <c r="D65" s="60" t="s">
        <v>151</v>
      </c>
      <c r="E65" s="69">
        <f>E64/E60</f>
        <v>285.7142857142857</v>
      </c>
      <c r="F65" s="69">
        <v>0</v>
      </c>
      <c r="G65" s="101">
        <f>E65+F65</f>
        <v>285.7142857142857</v>
      </c>
      <c r="H65" s="69">
        <v>286</v>
      </c>
      <c r="I65" s="115">
        <v>0</v>
      </c>
      <c r="J65" s="101">
        <f>H65+I65</f>
        <v>286</v>
      </c>
      <c r="K65" s="101">
        <f>H65-E65</f>
        <v>0.2857142857142776</v>
      </c>
      <c r="L65" s="36">
        <v>0</v>
      </c>
      <c r="M65" s="102">
        <f>K65+L65</f>
        <v>0.2857142857142776</v>
      </c>
    </row>
    <row r="66" spans="1:13" ht="39">
      <c r="A66" s="115" t="s">
        <v>89</v>
      </c>
      <c r="B66" s="119" t="s">
        <v>428</v>
      </c>
      <c r="C66" s="60" t="s">
        <v>85</v>
      </c>
      <c r="D66" s="60" t="s">
        <v>151</v>
      </c>
      <c r="E66" s="69">
        <v>5460</v>
      </c>
      <c r="F66" s="69">
        <v>0</v>
      </c>
      <c r="G66" s="101">
        <f>E66+F66</f>
        <v>5460</v>
      </c>
      <c r="H66" s="40">
        <v>5460</v>
      </c>
      <c r="I66" s="115">
        <v>0</v>
      </c>
      <c r="J66" s="101">
        <f>H66+I66</f>
        <v>5460</v>
      </c>
      <c r="K66" s="101">
        <f>H66-E66</f>
        <v>0</v>
      </c>
      <c r="L66" s="115">
        <v>0</v>
      </c>
      <c r="M66" s="102">
        <f>K66+L66</f>
        <v>0</v>
      </c>
    </row>
    <row r="67" spans="1:13" ht="22.5" customHeight="1">
      <c r="A67" s="139" t="s">
        <v>95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</row>
    <row r="68" spans="1:13" ht="29.25" customHeight="1" hidden="1">
      <c r="A68" s="149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</row>
    <row r="69" spans="1:13" ht="15.75">
      <c r="A69" s="115">
        <v>4</v>
      </c>
      <c r="B69" s="117" t="s">
        <v>12</v>
      </c>
      <c r="C69" s="22"/>
      <c r="D69" s="115" t="s">
        <v>66</v>
      </c>
      <c r="E69" s="115" t="s">
        <v>66</v>
      </c>
      <c r="F69" s="115" t="s">
        <v>66</v>
      </c>
      <c r="G69" s="115"/>
      <c r="H69" s="36"/>
      <c r="I69" s="115" t="s">
        <v>66</v>
      </c>
      <c r="J69" s="115" t="s">
        <v>66</v>
      </c>
      <c r="K69" s="115"/>
      <c r="L69" s="36"/>
      <c r="M69" s="36"/>
    </row>
    <row r="70" spans="1:13" ht="57">
      <c r="A70" s="23" t="s">
        <v>102</v>
      </c>
      <c r="B70" s="126" t="s">
        <v>429</v>
      </c>
      <c r="C70" s="60" t="s">
        <v>108</v>
      </c>
      <c r="D70" s="60" t="s">
        <v>430</v>
      </c>
      <c r="E70" s="60">
        <v>100</v>
      </c>
      <c r="F70" s="115">
        <v>0</v>
      </c>
      <c r="G70" s="41">
        <f>E70+F70</f>
        <v>100</v>
      </c>
      <c r="H70" s="36">
        <v>100</v>
      </c>
      <c r="I70" s="115">
        <v>0</v>
      </c>
      <c r="J70" s="41">
        <f>H70+I70</f>
        <v>100</v>
      </c>
      <c r="K70" s="41">
        <f>J70-G70</f>
        <v>0</v>
      </c>
      <c r="L70" s="115">
        <v>0</v>
      </c>
      <c r="M70" s="42">
        <f>K70+L70</f>
        <v>0</v>
      </c>
    </row>
    <row r="71" spans="1:13" s="15" customFormat="1" ht="15" customHeight="1">
      <c r="A71" s="134" t="s">
        <v>95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</row>
    <row r="72" spans="1:13" s="15" customFormat="1" ht="3" customHeight="1" hidden="1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</row>
    <row r="73" spans="1:13" ht="21.75" customHeight="1">
      <c r="A73" s="190" t="s">
        <v>411</v>
      </c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2"/>
    </row>
    <row r="74" spans="1:13" ht="15.75">
      <c r="A74" s="121">
        <v>1</v>
      </c>
      <c r="B74" s="122" t="s">
        <v>9</v>
      </c>
      <c r="C74" s="22"/>
      <c r="D74" s="121"/>
      <c r="E74" s="121"/>
      <c r="F74" s="121"/>
      <c r="G74" s="121"/>
      <c r="H74" s="121"/>
      <c r="I74" s="121"/>
      <c r="J74" s="121"/>
      <c r="K74" s="121"/>
      <c r="L74" s="121"/>
      <c r="M74" s="121"/>
    </row>
    <row r="75" spans="1:13" ht="63.75">
      <c r="A75" s="67" t="s">
        <v>140</v>
      </c>
      <c r="B75" s="68" t="s">
        <v>431</v>
      </c>
      <c r="C75" s="60" t="s">
        <v>142</v>
      </c>
      <c r="D75" s="60" t="s">
        <v>143</v>
      </c>
      <c r="E75" s="69">
        <f>E78+E82+E86</f>
        <v>549000</v>
      </c>
      <c r="F75" s="121">
        <v>0</v>
      </c>
      <c r="G75" s="121">
        <f>E75+F75</f>
        <v>549000</v>
      </c>
      <c r="H75" s="69">
        <f>H78+H82+H86</f>
        <v>549000</v>
      </c>
      <c r="I75" s="121">
        <v>0</v>
      </c>
      <c r="J75" s="121">
        <f>H75+I75</f>
        <v>549000</v>
      </c>
      <c r="K75" s="121">
        <f>H75-E75</f>
        <v>0</v>
      </c>
      <c r="L75" s="121">
        <v>0</v>
      </c>
      <c r="M75" s="121">
        <f>K75+L75</f>
        <v>0</v>
      </c>
    </row>
    <row r="76" spans="1:13" ht="25.5">
      <c r="A76" s="67" t="s">
        <v>144</v>
      </c>
      <c r="B76" s="68" t="s">
        <v>145</v>
      </c>
      <c r="C76" s="60" t="s">
        <v>146</v>
      </c>
      <c r="D76" s="60" t="s">
        <v>57</v>
      </c>
      <c r="E76" s="69">
        <v>12</v>
      </c>
      <c r="F76" s="121">
        <v>0</v>
      </c>
      <c r="G76" s="121">
        <f aca="true" t="shared" si="2" ref="G76:G86">E76+F76</f>
        <v>12</v>
      </c>
      <c r="H76" s="69">
        <v>12</v>
      </c>
      <c r="I76" s="121">
        <v>0</v>
      </c>
      <c r="J76" s="121">
        <f aca="true" t="shared" si="3" ref="J76:J86">H76+I76</f>
        <v>12</v>
      </c>
      <c r="K76" s="121">
        <f aca="true" t="shared" si="4" ref="K76:K86">H76-E76</f>
        <v>0</v>
      </c>
      <c r="L76" s="121">
        <v>0</v>
      </c>
      <c r="M76" s="121">
        <f aca="true" t="shared" si="5" ref="M76:M86">K76+L76</f>
        <v>0</v>
      </c>
    </row>
    <row r="77" spans="1:13" ht="25.5">
      <c r="A77" s="67" t="s">
        <v>432</v>
      </c>
      <c r="B77" s="68" t="s">
        <v>433</v>
      </c>
      <c r="C77" s="60" t="s">
        <v>146</v>
      </c>
      <c r="D77" s="60" t="s">
        <v>57</v>
      </c>
      <c r="E77" s="69">
        <v>6</v>
      </c>
      <c r="F77" s="121">
        <v>0</v>
      </c>
      <c r="G77" s="121">
        <f t="shared" si="2"/>
        <v>6</v>
      </c>
      <c r="H77" s="69">
        <v>6</v>
      </c>
      <c r="I77" s="121">
        <v>0</v>
      </c>
      <c r="J77" s="121">
        <f t="shared" si="3"/>
        <v>6</v>
      </c>
      <c r="K77" s="121">
        <f t="shared" si="4"/>
        <v>0</v>
      </c>
      <c r="L77" s="121">
        <v>0</v>
      </c>
      <c r="M77" s="121">
        <f t="shared" si="5"/>
        <v>0</v>
      </c>
    </row>
    <row r="78" spans="1:13" ht="76.5">
      <c r="A78" s="67" t="s">
        <v>434</v>
      </c>
      <c r="B78" s="68" t="s">
        <v>435</v>
      </c>
      <c r="C78" s="60" t="s">
        <v>142</v>
      </c>
      <c r="D78" s="60" t="s">
        <v>143</v>
      </c>
      <c r="E78" s="69">
        <f>E79+E80+E81</f>
        <v>258000</v>
      </c>
      <c r="F78" s="121">
        <v>0</v>
      </c>
      <c r="G78" s="121">
        <f t="shared" si="2"/>
        <v>258000</v>
      </c>
      <c r="H78" s="69">
        <f>H79+H80+H81</f>
        <v>258000</v>
      </c>
      <c r="I78" s="121">
        <v>0</v>
      </c>
      <c r="J78" s="121">
        <f t="shared" si="3"/>
        <v>258000</v>
      </c>
      <c r="K78" s="121">
        <f t="shared" si="4"/>
        <v>0</v>
      </c>
      <c r="L78" s="121">
        <v>0</v>
      </c>
      <c r="M78" s="121">
        <f t="shared" si="5"/>
        <v>0</v>
      </c>
    </row>
    <row r="79" spans="1:13" ht="25.5">
      <c r="A79" s="67"/>
      <c r="B79" s="68" t="s">
        <v>436</v>
      </c>
      <c r="C79" s="60" t="s">
        <v>142</v>
      </c>
      <c r="D79" s="60" t="s">
        <v>143</v>
      </c>
      <c r="E79" s="69">
        <v>120000</v>
      </c>
      <c r="F79" s="121">
        <v>0</v>
      </c>
      <c r="G79" s="121">
        <f t="shared" si="2"/>
        <v>120000</v>
      </c>
      <c r="H79" s="69">
        <v>120000</v>
      </c>
      <c r="I79" s="121">
        <v>0</v>
      </c>
      <c r="J79" s="121">
        <f t="shared" si="3"/>
        <v>120000</v>
      </c>
      <c r="K79" s="121">
        <f t="shared" si="4"/>
        <v>0</v>
      </c>
      <c r="L79" s="121">
        <v>0</v>
      </c>
      <c r="M79" s="121">
        <f t="shared" si="5"/>
        <v>0</v>
      </c>
    </row>
    <row r="80" spans="1:13" ht="25.5">
      <c r="A80" s="67"/>
      <c r="B80" s="68" t="s">
        <v>437</v>
      </c>
      <c r="C80" s="60" t="s">
        <v>142</v>
      </c>
      <c r="D80" s="60" t="s">
        <v>143</v>
      </c>
      <c r="E80" s="69">
        <v>48000</v>
      </c>
      <c r="F80" s="121">
        <v>0</v>
      </c>
      <c r="G80" s="121">
        <f t="shared" si="2"/>
        <v>48000</v>
      </c>
      <c r="H80" s="69">
        <v>48000</v>
      </c>
      <c r="I80" s="121">
        <v>0</v>
      </c>
      <c r="J80" s="121">
        <f t="shared" si="3"/>
        <v>48000</v>
      </c>
      <c r="K80" s="121">
        <f t="shared" si="4"/>
        <v>0</v>
      </c>
      <c r="L80" s="121">
        <v>0</v>
      </c>
      <c r="M80" s="121">
        <f t="shared" si="5"/>
        <v>0</v>
      </c>
    </row>
    <row r="81" spans="1:13" ht="25.5">
      <c r="A81" s="67"/>
      <c r="B81" s="68" t="s">
        <v>438</v>
      </c>
      <c r="C81" s="60" t="s">
        <v>142</v>
      </c>
      <c r="D81" s="60" t="s">
        <v>143</v>
      </c>
      <c r="E81" s="69">
        <v>90000</v>
      </c>
      <c r="F81" s="121">
        <v>0</v>
      </c>
      <c r="G81" s="121">
        <f t="shared" si="2"/>
        <v>90000</v>
      </c>
      <c r="H81" s="69">
        <v>90000</v>
      </c>
      <c r="I81" s="121">
        <v>0</v>
      </c>
      <c r="J81" s="121">
        <f t="shared" si="3"/>
        <v>90000</v>
      </c>
      <c r="K81" s="121">
        <f t="shared" si="4"/>
        <v>0</v>
      </c>
      <c r="L81" s="121">
        <v>0</v>
      </c>
      <c r="M81" s="121">
        <f t="shared" si="5"/>
        <v>0</v>
      </c>
    </row>
    <row r="82" spans="1:13" ht="76.5">
      <c r="A82" s="67" t="s">
        <v>439</v>
      </c>
      <c r="B82" s="68" t="s">
        <v>440</v>
      </c>
      <c r="C82" s="60" t="s">
        <v>142</v>
      </c>
      <c r="D82" s="60" t="s">
        <v>143</v>
      </c>
      <c r="E82" s="69">
        <f>E83+E84+E85</f>
        <v>219000</v>
      </c>
      <c r="F82" s="121">
        <v>0</v>
      </c>
      <c r="G82" s="121">
        <f t="shared" si="2"/>
        <v>219000</v>
      </c>
      <c r="H82" s="69">
        <f>H83+H84+H85</f>
        <v>219000</v>
      </c>
      <c r="I82" s="121">
        <v>0</v>
      </c>
      <c r="J82" s="121">
        <f t="shared" si="3"/>
        <v>219000</v>
      </c>
      <c r="K82" s="121">
        <f t="shared" si="4"/>
        <v>0</v>
      </c>
      <c r="L82" s="121">
        <v>0</v>
      </c>
      <c r="M82" s="121">
        <f t="shared" si="5"/>
        <v>0</v>
      </c>
    </row>
    <row r="83" spans="1:13" ht="38.25">
      <c r="A83" s="67"/>
      <c r="B83" s="68" t="s">
        <v>441</v>
      </c>
      <c r="C83" s="60" t="s">
        <v>142</v>
      </c>
      <c r="D83" s="60" t="s">
        <v>143</v>
      </c>
      <c r="E83" s="69">
        <v>105000</v>
      </c>
      <c r="F83" s="121">
        <v>0</v>
      </c>
      <c r="G83" s="121">
        <f t="shared" si="2"/>
        <v>105000</v>
      </c>
      <c r="H83" s="69">
        <v>105000</v>
      </c>
      <c r="I83" s="121">
        <v>0</v>
      </c>
      <c r="J83" s="121">
        <f t="shared" si="3"/>
        <v>105000</v>
      </c>
      <c r="K83" s="121">
        <f t="shared" si="4"/>
        <v>0</v>
      </c>
      <c r="L83" s="121">
        <v>0</v>
      </c>
      <c r="M83" s="121">
        <f t="shared" si="5"/>
        <v>0</v>
      </c>
    </row>
    <row r="84" spans="1:13" ht="25.5">
      <c r="A84" s="67"/>
      <c r="B84" s="68" t="s">
        <v>442</v>
      </c>
      <c r="C84" s="60" t="s">
        <v>142</v>
      </c>
      <c r="D84" s="60" t="s">
        <v>143</v>
      </c>
      <c r="E84" s="69">
        <v>60000</v>
      </c>
      <c r="F84" s="121">
        <v>0</v>
      </c>
      <c r="G84" s="121">
        <f t="shared" si="2"/>
        <v>60000</v>
      </c>
      <c r="H84" s="69">
        <v>60000</v>
      </c>
      <c r="I84" s="121">
        <v>0</v>
      </c>
      <c r="J84" s="121">
        <f t="shared" si="3"/>
        <v>60000</v>
      </c>
      <c r="K84" s="121">
        <f t="shared" si="4"/>
        <v>0</v>
      </c>
      <c r="L84" s="121">
        <v>0</v>
      </c>
      <c r="M84" s="121">
        <f t="shared" si="5"/>
        <v>0</v>
      </c>
    </row>
    <row r="85" spans="1:13" ht="25.5">
      <c r="A85" s="67"/>
      <c r="B85" s="68" t="s">
        <v>438</v>
      </c>
      <c r="C85" s="60" t="s">
        <v>142</v>
      </c>
      <c r="D85" s="60" t="s">
        <v>143</v>
      </c>
      <c r="E85" s="69">
        <v>54000</v>
      </c>
      <c r="F85" s="121">
        <v>0</v>
      </c>
      <c r="G85" s="121">
        <f t="shared" si="2"/>
        <v>54000</v>
      </c>
      <c r="H85" s="69">
        <v>54000</v>
      </c>
      <c r="I85" s="121">
        <v>0</v>
      </c>
      <c r="J85" s="121">
        <f t="shared" si="3"/>
        <v>54000</v>
      </c>
      <c r="K85" s="121">
        <f t="shared" si="4"/>
        <v>0</v>
      </c>
      <c r="L85" s="121">
        <v>0</v>
      </c>
      <c r="M85" s="121">
        <f t="shared" si="5"/>
        <v>0</v>
      </c>
    </row>
    <row r="86" spans="1:13" ht="60">
      <c r="A86" s="67" t="s">
        <v>443</v>
      </c>
      <c r="B86" s="127" t="s">
        <v>444</v>
      </c>
      <c r="C86" s="60" t="s">
        <v>142</v>
      </c>
      <c r="D86" s="60" t="s">
        <v>143</v>
      </c>
      <c r="E86" s="69">
        <v>72000</v>
      </c>
      <c r="F86" s="121">
        <v>0</v>
      </c>
      <c r="G86" s="121">
        <f t="shared" si="2"/>
        <v>72000</v>
      </c>
      <c r="H86" s="69">
        <v>72000</v>
      </c>
      <c r="I86" s="121">
        <v>0</v>
      </c>
      <c r="J86" s="121">
        <f t="shared" si="3"/>
        <v>72000</v>
      </c>
      <c r="K86" s="121">
        <f t="shared" si="4"/>
        <v>0</v>
      </c>
      <c r="L86" s="121">
        <v>0</v>
      </c>
      <c r="M86" s="121">
        <f t="shared" si="5"/>
        <v>0</v>
      </c>
    </row>
    <row r="87" spans="1:13" ht="15.75">
      <c r="A87" s="139" t="s">
        <v>64</v>
      </c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</row>
    <row r="88" spans="1:13" ht="15.75" hidden="1">
      <c r="A88" s="155"/>
      <c r="B88" s="15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</row>
    <row r="89" spans="1:13" ht="15.75">
      <c r="A89" s="121">
        <v>2</v>
      </c>
      <c r="B89" s="122" t="s">
        <v>10</v>
      </c>
      <c r="C89" s="22"/>
      <c r="D89" s="121"/>
      <c r="E89" s="121"/>
      <c r="F89" s="121" t="s">
        <v>66</v>
      </c>
      <c r="G89" s="121"/>
      <c r="H89" s="36"/>
      <c r="I89" s="121" t="s">
        <v>66</v>
      </c>
      <c r="J89" s="121" t="s">
        <v>66</v>
      </c>
      <c r="K89" s="121"/>
      <c r="L89" s="36"/>
      <c r="M89" s="36"/>
    </row>
    <row r="90" spans="1:13" ht="51">
      <c r="A90" s="67" t="s">
        <v>147</v>
      </c>
      <c r="B90" s="68" t="s">
        <v>445</v>
      </c>
      <c r="C90" s="60" t="s">
        <v>56</v>
      </c>
      <c r="D90" s="60" t="s">
        <v>57</v>
      </c>
      <c r="E90" s="69">
        <f>E91+E95</f>
        <v>25</v>
      </c>
      <c r="F90" s="60">
        <v>0</v>
      </c>
      <c r="G90" s="69">
        <f>G91+G95</f>
        <v>25</v>
      </c>
      <c r="H90" s="69">
        <f>H91+H95</f>
        <v>25</v>
      </c>
      <c r="I90" s="121">
        <v>0</v>
      </c>
      <c r="J90" s="121">
        <f>H90+I90</f>
        <v>25</v>
      </c>
      <c r="K90" s="121">
        <f>H90-E90</f>
        <v>0</v>
      </c>
      <c r="L90" s="36">
        <v>0</v>
      </c>
      <c r="M90" s="36">
        <f>K90+L90</f>
        <v>0</v>
      </c>
    </row>
    <row r="91" spans="1:13" ht="76.5">
      <c r="A91" s="67"/>
      <c r="B91" s="68" t="s">
        <v>446</v>
      </c>
      <c r="C91" s="60" t="s">
        <v>56</v>
      </c>
      <c r="D91" s="60" t="s">
        <v>57</v>
      </c>
      <c r="E91" s="69">
        <f>E92+E93+E94</f>
        <v>10</v>
      </c>
      <c r="F91" s="60">
        <v>0</v>
      </c>
      <c r="G91" s="69">
        <f>G92+G93+G94</f>
        <v>10</v>
      </c>
      <c r="H91" s="69">
        <f>H92+H93+H94</f>
        <v>10</v>
      </c>
      <c r="I91" s="121">
        <v>0</v>
      </c>
      <c r="J91" s="121">
        <f aca="true" t="shared" si="6" ref="J91:J99">H91+I91</f>
        <v>10</v>
      </c>
      <c r="K91" s="121">
        <f aca="true" t="shared" si="7" ref="K91:K99">H91-E91</f>
        <v>0</v>
      </c>
      <c r="L91" s="36">
        <v>0</v>
      </c>
      <c r="M91" s="36">
        <f aca="true" t="shared" si="8" ref="M91:M99">K91+L91</f>
        <v>0</v>
      </c>
    </row>
    <row r="92" spans="1:13" ht="25.5">
      <c r="A92" s="67"/>
      <c r="B92" s="68" t="s">
        <v>436</v>
      </c>
      <c r="C92" s="60" t="s">
        <v>56</v>
      </c>
      <c r="D92" s="60" t="s">
        <v>57</v>
      </c>
      <c r="E92" s="69">
        <v>5</v>
      </c>
      <c r="F92" s="60">
        <v>0</v>
      </c>
      <c r="G92" s="69">
        <v>5</v>
      </c>
      <c r="H92" s="69">
        <v>5</v>
      </c>
      <c r="I92" s="121">
        <v>0</v>
      </c>
      <c r="J92" s="121">
        <f t="shared" si="6"/>
        <v>5</v>
      </c>
      <c r="K92" s="121">
        <f t="shared" si="7"/>
        <v>0</v>
      </c>
      <c r="L92" s="36">
        <v>0</v>
      </c>
      <c r="M92" s="36">
        <f t="shared" si="8"/>
        <v>0</v>
      </c>
    </row>
    <row r="93" spans="1:13" ht="25.5">
      <c r="A93" s="67"/>
      <c r="B93" s="68" t="s">
        <v>437</v>
      </c>
      <c r="C93" s="60" t="s">
        <v>56</v>
      </c>
      <c r="D93" s="60" t="s">
        <v>57</v>
      </c>
      <c r="E93" s="69">
        <v>2</v>
      </c>
      <c r="F93" s="60">
        <v>0</v>
      </c>
      <c r="G93" s="69">
        <v>2</v>
      </c>
      <c r="H93" s="69">
        <v>2</v>
      </c>
      <c r="I93" s="121">
        <v>0</v>
      </c>
      <c r="J93" s="121">
        <f t="shared" si="6"/>
        <v>2</v>
      </c>
      <c r="K93" s="121">
        <f t="shared" si="7"/>
        <v>0</v>
      </c>
      <c r="L93" s="36">
        <v>0</v>
      </c>
      <c r="M93" s="36">
        <f t="shared" si="8"/>
        <v>0</v>
      </c>
    </row>
    <row r="94" spans="1:13" ht="25.5">
      <c r="A94" s="67"/>
      <c r="B94" s="68" t="s">
        <v>438</v>
      </c>
      <c r="C94" s="60" t="s">
        <v>56</v>
      </c>
      <c r="D94" s="60" t="s">
        <v>57</v>
      </c>
      <c r="E94" s="69">
        <v>3</v>
      </c>
      <c r="F94" s="60">
        <v>0</v>
      </c>
      <c r="G94" s="69">
        <v>3</v>
      </c>
      <c r="H94" s="69">
        <v>3</v>
      </c>
      <c r="I94" s="121">
        <v>0</v>
      </c>
      <c r="J94" s="121">
        <f t="shared" si="6"/>
        <v>3</v>
      </c>
      <c r="K94" s="121">
        <f t="shared" si="7"/>
        <v>0</v>
      </c>
      <c r="L94" s="36">
        <v>0</v>
      </c>
      <c r="M94" s="36">
        <f t="shared" si="8"/>
        <v>0</v>
      </c>
    </row>
    <row r="95" spans="1:13" ht="72">
      <c r="A95" s="67" t="s">
        <v>447</v>
      </c>
      <c r="B95" s="127" t="s">
        <v>448</v>
      </c>
      <c r="C95" s="60" t="s">
        <v>56</v>
      </c>
      <c r="D95" s="60" t="s">
        <v>57</v>
      </c>
      <c r="E95" s="69">
        <f>E96+E97+E98</f>
        <v>15</v>
      </c>
      <c r="F95" s="60">
        <v>0</v>
      </c>
      <c r="G95" s="69">
        <f>G96+G97+G98</f>
        <v>15</v>
      </c>
      <c r="H95" s="69">
        <f>H96+H97+H98</f>
        <v>15</v>
      </c>
      <c r="I95" s="121">
        <v>0</v>
      </c>
      <c r="J95" s="121">
        <f t="shared" si="6"/>
        <v>15</v>
      </c>
      <c r="K95" s="121">
        <f t="shared" si="7"/>
        <v>0</v>
      </c>
      <c r="L95" s="36">
        <v>0</v>
      </c>
      <c r="M95" s="36">
        <f t="shared" si="8"/>
        <v>0</v>
      </c>
    </row>
    <row r="96" spans="1:13" ht="38.25">
      <c r="A96" s="67"/>
      <c r="B96" s="68" t="s">
        <v>441</v>
      </c>
      <c r="C96" s="60" t="s">
        <v>56</v>
      </c>
      <c r="D96" s="60" t="s">
        <v>57</v>
      </c>
      <c r="E96" s="69">
        <v>7</v>
      </c>
      <c r="F96" s="60">
        <v>0</v>
      </c>
      <c r="G96" s="69">
        <v>7</v>
      </c>
      <c r="H96" s="69">
        <v>7</v>
      </c>
      <c r="I96" s="121">
        <v>0</v>
      </c>
      <c r="J96" s="121">
        <f t="shared" si="6"/>
        <v>7</v>
      </c>
      <c r="K96" s="121">
        <f t="shared" si="7"/>
        <v>0</v>
      </c>
      <c r="L96" s="36">
        <v>0</v>
      </c>
      <c r="M96" s="36">
        <f t="shared" si="8"/>
        <v>0</v>
      </c>
    </row>
    <row r="97" spans="1:13" ht="25.5">
      <c r="A97" s="67"/>
      <c r="B97" s="68" t="s">
        <v>442</v>
      </c>
      <c r="C97" s="60" t="s">
        <v>56</v>
      </c>
      <c r="D97" s="60" t="s">
        <v>57</v>
      </c>
      <c r="E97" s="69">
        <v>5</v>
      </c>
      <c r="F97" s="60">
        <v>0</v>
      </c>
      <c r="G97" s="69">
        <v>5</v>
      </c>
      <c r="H97" s="69">
        <v>5</v>
      </c>
      <c r="I97" s="121">
        <v>0</v>
      </c>
      <c r="J97" s="121">
        <f t="shared" si="6"/>
        <v>5</v>
      </c>
      <c r="K97" s="121">
        <f t="shared" si="7"/>
        <v>0</v>
      </c>
      <c r="L97" s="36">
        <v>0</v>
      </c>
      <c r="M97" s="36">
        <f t="shared" si="8"/>
        <v>0</v>
      </c>
    </row>
    <row r="98" spans="1:13" ht="25.5">
      <c r="A98" s="67"/>
      <c r="B98" s="68" t="s">
        <v>438</v>
      </c>
      <c r="C98" s="60" t="s">
        <v>56</v>
      </c>
      <c r="D98" s="60" t="s">
        <v>57</v>
      </c>
      <c r="E98" s="69">
        <v>3</v>
      </c>
      <c r="F98" s="60">
        <v>0</v>
      </c>
      <c r="G98" s="69">
        <v>3</v>
      </c>
      <c r="H98" s="69">
        <v>3</v>
      </c>
      <c r="I98" s="121">
        <v>0</v>
      </c>
      <c r="J98" s="121">
        <f t="shared" si="6"/>
        <v>3</v>
      </c>
      <c r="K98" s="121">
        <f t="shared" si="7"/>
        <v>0</v>
      </c>
      <c r="L98" s="36">
        <v>0</v>
      </c>
      <c r="M98" s="36">
        <f t="shared" si="8"/>
        <v>0</v>
      </c>
    </row>
    <row r="99" spans="1:13" ht="63.75">
      <c r="A99" s="67" t="s">
        <v>449</v>
      </c>
      <c r="B99" s="68" t="s">
        <v>450</v>
      </c>
      <c r="C99" s="60" t="s">
        <v>56</v>
      </c>
      <c r="D99" s="60" t="s">
        <v>57</v>
      </c>
      <c r="E99" s="69">
        <v>6</v>
      </c>
      <c r="F99" s="60">
        <v>0</v>
      </c>
      <c r="G99" s="69">
        <v>6</v>
      </c>
      <c r="H99" s="69">
        <v>6</v>
      </c>
      <c r="I99" s="121">
        <v>9</v>
      </c>
      <c r="J99" s="121">
        <f t="shared" si="6"/>
        <v>15</v>
      </c>
      <c r="K99" s="121">
        <f t="shared" si="7"/>
        <v>0</v>
      </c>
      <c r="L99" s="36">
        <v>0</v>
      </c>
      <c r="M99" s="36">
        <f t="shared" si="8"/>
        <v>0</v>
      </c>
    </row>
    <row r="100" spans="1:13" ht="15.75">
      <c r="A100" s="139" t="s">
        <v>64</v>
      </c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</row>
    <row r="101" spans="1:13" ht="15.75" hidden="1">
      <c r="A101" s="149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</row>
    <row r="102" spans="1:13" ht="15.75">
      <c r="A102" s="121">
        <v>3</v>
      </c>
      <c r="B102" s="122" t="s">
        <v>11</v>
      </c>
      <c r="C102" s="22"/>
      <c r="D102" s="121" t="s">
        <v>66</v>
      </c>
      <c r="E102" s="121" t="s">
        <v>66</v>
      </c>
      <c r="F102" s="121" t="s">
        <v>66</v>
      </c>
      <c r="G102" s="121"/>
      <c r="H102" s="36"/>
      <c r="I102" s="121" t="s">
        <v>66</v>
      </c>
      <c r="J102" s="121" t="s">
        <v>66</v>
      </c>
      <c r="K102" s="121"/>
      <c r="L102" s="36"/>
      <c r="M102" s="36"/>
    </row>
    <row r="103" spans="1:13" ht="84">
      <c r="A103" s="67" t="s">
        <v>149</v>
      </c>
      <c r="B103" s="128" t="s">
        <v>451</v>
      </c>
      <c r="C103" s="60" t="s">
        <v>85</v>
      </c>
      <c r="D103" s="60" t="s">
        <v>151</v>
      </c>
      <c r="E103" s="69">
        <f>E104+E105+E106</f>
        <v>6500</v>
      </c>
      <c r="F103" s="60">
        <v>0</v>
      </c>
      <c r="G103" s="101">
        <f>E103+F103</f>
        <v>6500</v>
      </c>
      <c r="H103" s="69">
        <f>H104+H105+H106</f>
        <v>6500</v>
      </c>
      <c r="I103" s="121">
        <v>0</v>
      </c>
      <c r="J103" s="101">
        <f>H103+I103</f>
        <v>6500</v>
      </c>
      <c r="K103" s="101">
        <f>H103-E103</f>
        <v>0</v>
      </c>
      <c r="L103" s="36">
        <v>0</v>
      </c>
      <c r="M103" s="102">
        <f>K103+L103</f>
        <v>0</v>
      </c>
    </row>
    <row r="104" spans="1:13" ht="24">
      <c r="A104" s="67"/>
      <c r="B104" s="127" t="s">
        <v>436</v>
      </c>
      <c r="C104" s="60" t="s">
        <v>85</v>
      </c>
      <c r="D104" s="60" t="s">
        <v>151</v>
      </c>
      <c r="E104" s="69">
        <v>2000</v>
      </c>
      <c r="F104" s="60">
        <v>0</v>
      </c>
      <c r="G104" s="101">
        <f aca="true" t="shared" si="9" ref="G104:G111">E104+F104</f>
        <v>2000</v>
      </c>
      <c r="H104" s="69">
        <v>2000</v>
      </c>
      <c r="I104" s="121">
        <v>0</v>
      </c>
      <c r="J104" s="101">
        <f aca="true" t="shared" si="10" ref="J104:J111">H104+I104</f>
        <v>2000</v>
      </c>
      <c r="K104" s="101">
        <f aca="true" t="shared" si="11" ref="K104:K111">H104-E104</f>
        <v>0</v>
      </c>
      <c r="L104" s="36">
        <v>0</v>
      </c>
      <c r="M104" s="102">
        <f aca="true" t="shared" si="12" ref="M104:M111">K104+L104</f>
        <v>0</v>
      </c>
    </row>
    <row r="105" spans="1:13" ht="24">
      <c r="A105" s="67"/>
      <c r="B105" s="127" t="s">
        <v>437</v>
      </c>
      <c r="C105" s="60" t="s">
        <v>85</v>
      </c>
      <c r="D105" s="60" t="s">
        <v>151</v>
      </c>
      <c r="E105" s="69">
        <v>2000</v>
      </c>
      <c r="F105" s="60">
        <v>0</v>
      </c>
      <c r="G105" s="101">
        <f t="shared" si="9"/>
        <v>2000</v>
      </c>
      <c r="H105" s="69">
        <v>2000</v>
      </c>
      <c r="I105" s="121">
        <v>0</v>
      </c>
      <c r="J105" s="101">
        <f t="shared" si="10"/>
        <v>2000</v>
      </c>
      <c r="K105" s="101">
        <f t="shared" si="11"/>
        <v>0</v>
      </c>
      <c r="L105" s="36">
        <v>0</v>
      </c>
      <c r="M105" s="102">
        <f t="shared" si="12"/>
        <v>0</v>
      </c>
    </row>
    <row r="106" spans="1:13" ht="24">
      <c r="A106" s="67"/>
      <c r="B106" s="127" t="s">
        <v>438</v>
      </c>
      <c r="C106" s="60" t="s">
        <v>85</v>
      </c>
      <c r="D106" s="60" t="s">
        <v>151</v>
      </c>
      <c r="E106" s="69">
        <v>2500</v>
      </c>
      <c r="F106" s="60">
        <v>0</v>
      </c>
      <c r="G106" s="101">
        <f t="shared" si="9"/>
        <v>2500</v>
      </c>
      <c r="H106" s="69">
        <v>2500</v>
      </c>
      <c r="I106" s="121">
        <v>0</v>
      </c>
      <c r="J106" s="101">
        <f t="shared" si="10"/>
        <v>2500</v>
      </c>
      <c r="K106" s="101">
        <f t="shared" si="11"/>
        <v>0</v>
      </c>
      <c r="L106" s="36">
        <v>0</v>
      </c>
      <c r="M106" s="102">
        <f t="shared" si="12"/>
        <v>0</v>
      </c>
    </row>
    <row r="107" spans="1:13" ht="76.5" customHeight="1">
      <c r="A107" s="67" t="s">
        <v>172</v>
      </c>
      <c r="B107" s="127" t="s">
        <v>452</v>
      </c>
      <c r="C107" s="60" t="s">
        <v>85</v>
      </c>
      <c r="D107" s="60" t="s">
        <v>151</v>
      </c>
      <c r="E107" s="69">
        <f>E108+E109+E110</f>
        <v>3750</v>
      </c>
      <c r="F107" s="60">
        <v>0</v>
      </c>
      <c r="G107" s="101">
        <f t="shared" si="9"/>
        <v>3750</v>
      </c>
      <c r="H107" s="69">
        <f>H108+H109+H110</f>
        <v>3750</v>
      </c>
      <c r="I107" s="121">
        <v>0</v>
      </c>
      <c r="J107" s="101">
        <f t="shared" si="10"/>
        <v>3750</v>
      </c>
      <c r="K107" s="101">
        <f t="shared" si="11"/>
        <v>0</v>
      </c>
      <c r="L107" s="36">
        <v>0</v>
      </c>
      <c r="M107" s="102">
        <f t="shared" si="12"/>
        <v>0</v>
      </c>
    </row>
    <row r="108" spans="1:13" ht="36">
      <c r="A108" s="67"/>
      <c r="B108" s="127" t="s">
        <v>441</v>
      </c>
      <c r="C108" s="60" t="s">
        <v>85</v>
      </c>
      <c r="D108" s="60" t="s">
        <v>151</v>
      </c>
      <c r="E108" s="69">
        <v>1250</v>
      </c>
      <c r="F108" s="60">
        <v>0</v>
      </c>
      <c r="G108" s="101">
        <f t="shared" si="9"/>
        <v>1250</v>
      </c>
      <c r="H108" s="69">
        <v>1250</v>
      </c>
      <c r="I108" s="121">
        <v>0</v>
      </c>
      <c r="J108" s="101">
        <f t="shared" si="10"/>
        <v>1250</v>
      </c>
      <c r="K108" s="101">
        <f t="shared" si="11"/>
        <v>0</v>
      </c>
      <c r="L108" s="36">
        <v>0</v>
      </c>
      <c r="M108" s="102">
        <f t="shared" si="12"/>
        <v>0</v>
      </c>
    </row>
    <row r="109" spans="1:13" ht="24">
      <c r="A109" s="67"/>
      <c r="B109" s="127" t="s">
        <v>442</v>
      </c>
      <c r="C109" s="60" t="s">
        <v>85</v>
      </c>
      <c r="D109" s="60" t="s">
        <v>151</v>
      </c>
      <c r="E109" s="69">
        <v>1000</v>
      </c>
      <c r="F109" s="60">
        <v>0</v>
      </c>
      <c r="G109" s="101">
        <f t="shared" si="9"/>
        <v>1000</v>
      </c>
      <c r="H109" s="69">
        <v>1000</v>
      </c>
      <c r="I109" s="121">
        <v>0</v>
      </c>
      <c r="J109" s="101">
        <f t="shared" si="10"/>
        <v>1000</v>
      </c>
      <c r="K109" s="101">
        <f t="shared" si="11"/>
        <v>0</v>
      </c>
      <c r="L109" s="36">
        <v>0</v>
      </c>
      <c r="M109" s="102">
        <f t="shared" si="12"/>
        <v>0</v>
      </c>
    </row>
    <row r="110" spans="1:13" ht="25.5">
      <c r="A110" s="67"/>
      <c r="B110" s="68" t="s">
        <v>438</v>
      </c>
      <c r="C110" s="60" t="s">
        <v>85</v>
      </c>
      <c r="D110" s="60" t="s">
        <v>151</v>
      </c>
      <c r="E110" s="69">
        <v>1500</v>
      </c>
      <c r="F110" s="60">
        <v>0</v>
      </c>
      <c r="G110" s="101">
        <f t="shared" si="9"/>
        <v>1500</v>
      </c>
      <c r="H110" s="69">
        <v>1500</v>
      </c>
      <c r="I110" s="121">
        <v>0</v>
      </c>
      <c r="J110" s="101">
        <f t="shared" si="10"/>
        <v>1500</v>
      </c>
      <c r="K110" s="101">
        <f t="shared" si="11"/>
        <v>0</v>
      </c>
      <c r="L110" s="36">
        <v>0</v>
      </c>
      <c r="M110" s="102">
        <f t="shared" si="12"/>
        <v>0</v>
      </c>
    </row>
    <row r="111" spans="1:13" ht="76.5">
      <c r="A111" s="67" t="s">
        <v>193</v>
      </c>
      <c r="B111" s="68" t="s">
        <v>453</v>
      </c>
      <c r="C111" s="60" t="s">
        <v>85</v>
      </c>
      <c r="D111" s="60" t="s">
        <v>151</v>
      </c>
      <c r="E111" s="69">
        <v>2000</v>
      </c>
      <c r="F111" s="60">
        <v>0</v>
      </c>
      <c r="G111" s="101">
        <f t="shared" si="9"/>
        <v>2000</v>
      </c>
      <c r="H111" s="69">
        <v>2000</v>
      </c>
      <c r="I111" s="121">
        <v>0</v>
      </c>
      <c r="J111" s="101">
        <f t="shared" si="10"/>
        <v>2000</v>
      </c>
      <c r="K111" s="101">
        <f t="shared" si="11"/>
        <v>0</v>
      </c>
      <c r="L111" s="36">
        <v>0</v>
      </c>
      <c r="M111" s="102">
        <f t="shared" si="12"/>
        <v>0</v>
      </c>
    </row>
    <row r="112" spans="1:13" ht="22.5" customHeight="1">
      <c r="A112" s="139" t="s">
        <v>95</v>
      </c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</row>
    <row r="113" spans="1:13" ht="29.25" customHeight="1" hidden="1">
      <c r="A113" s="149"/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</row>
    <row r="114" spans="1:13" ht="15.75">
      <c r="A114" s="121">
        <v>4</v>
      </c>
      <c r="B114" s="122" t="s">
        <v>12</v>
      </c>
      <c r="C114" s="22"/>
      <c r="D114" s="121" t="s">
        <v>66</v>
      </c>
      <c r="E114" s="121" t="s">
        <v>66</v>
      </c>
      <c r="F114" s="121" t="s">
        <v>66</v>
      </c>
      <c r="G114" s="121"/>
      <c r="H114" s="36"/>
      <c r="I114" s="121" t="s">
        <v>66</v>
      </c>
      <c r="J114" s="121" t="s">
        <v>66</v>
      </c>
      <c r="K114" s="121"/>
      <c r="L114" s="36"/>
      <c r="M114" s="36"/>
    </row>
    <row r="115" spans="1:13" ht="39">
      <c r="A115" s="67" t="s">
        <v>152</v>
      </c>
      <c r="B115" s="118" t="s">
        <v>454</v>
      </c>
      <c r="C115" s="60" t="s">
        <v>108</v>
      </c>
      <c r="D115" s="60" t="s">
        <v>430</v>
      </c>
      <c r="E115" s="69">
        <v>210</v>
      </c>
      <c r="F115" s="121">
        <v>0</v>
      </c>
      <c r="G115" s="41">
        <f>E115+F115</f>
        <v>210</v>
      </c>
      <c r="H115" s="36">
        <v>210</v>
      </c>
      <c r="I115" s="121">
        <v>0</v>
      </c>
      <c r="J115" s="41">
        <f>H115+I115</f>
        <v>210</v>
      </c>
      <c r="K115" s="41">
        <f>J115-G115</f>
        <v>0</v>
      </c>
      <c r="L115" s="121">
        <v>0</v>
      </c>
      <c r="M115" s="42">
        <f>K115+L115</f>
        <v>0</v>
      </c>
    </row>
    <row r="116" spans="1:13" s="15" customFormat="1" ht="15" customHeight="1">
      <c r="A116" s="134" t="s">
        <v>95</v>
      </c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</row>
    <row r="117" spans="1:13" s="15" customFormat="1" ht="16.5" customHeight="1">
      <c r="A117" s="134" t="s">
        <v>24</v>
      </c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</row>
    <row r="118" spans="1:13" ht="44.25" customHeight="1" hidden="1">
      <c r="A118" s="155"/>
      <c r="B118" s="155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</row>
    <row r="119" spans="1:13" ht="15.75">
      <c r="A119" s="1"/>
      <c r="B119" s="46"/>
      <c r="C119" s="45"/>
      <c r="D119" s="46"/>
      <c r="E119" s="45"/>
      <c r="F119" s="45"/>
      <c r="G119" s="45"/>
      <c r="H119" s="45"/>
      <c r="I119" s="45"/>
      <c r="J119" s="45"/>
      <c r="K119" s="45"/>
      <c r="L119" s="45"/>
      <c r="M119" s="45"/>
    </row>
    <row r="120" spans="1:13" ht="15.75">
      <c r="A120" s="5" t="s">
        <v>39</v>
      </c>
      <c r="B120" s="30"/>
      <c r="C120" s="5"/>
      <c r="D120" s="30"/>
      <c r="E120" s="45"/>
      <c r="F120" s="45"/>
      <c r="G120" s="45"/>
      <c r="H120" s="45"/>
      <c r="I120" s="45"/>
      <c r="J120" s="45"/>
      <c r="K120" s="45"/>
      <c r="L120" s="45"/>
      <c r="M120" s="45"/>
    </row>
    <row r="121" spans="1:13" ht="15.75">
      <c r="A121" s="138" t="s">
        <v>40</v>
      </c>
      <c r="B121" s="138"/>
      <c r="C121" s="138"/>
      <c r="D121" s="138"/>
      <c r="E121" s="45"/>
      <c r="F121" s="45"/>
      <c r="G121" s="45"/>
      <c r="H121" s="45"/>
      <c r="I121" s="45"/>
      <c r="J121" s="45"/>
      <c r="K121" s="45"/>
      <c r="L121" s="45"/>
      <c r="M121" s="45"/>
    </row>
    <row r="122" spans="1:13" ht="15.75">
      <c r="A122" s="7" t="s">
        <v>41</v>
      </c>
      <c r="B122" s="31"/>
      <c r="C122" s="7"/>
      <c r="D122" s="31"/>
      <c r="E122" s="45"/>
      <c r="F122" s="45"/>
      <c r="G122" s="45"/>
      <c r="H122" s="45"/>
      <c r="I122" s="45"/>
      <c r="J122" s="45"/>
      <c r="K122" s="45"/>
      <c r="L122" s="45"/>
      <c r="M122" s="45"/>
    </row>
    <row r="123" spans="1:13" ht="15.75">
      <c r="A123" s="151" t="s">
        <v>116</v>
      </c>
      <c r="B123" s="151"/>
      <c r="C123" s="151"/>
      <c r="D123" s="151"/>
      <c r="E123" s="151"/>
      <c r="F123" s="45"/>
      <c r="G123" s="45"/>
      <c r="H123" s="45"/>
      <c r="I123" s="45"/>
      <c r="J123" s="45"/>
      <c r="K123" s="45"/>
      <c r="L123" s="45"/>
      <c r="M123" s="45"/>
    </row>
    <row r="124" spans="1:13" ht="15.75">
      <c r="A124" s="151"/>
      <c r="B124" s="151"/>
      <c r="C124" s="151"/>
      <c r="D124" s="151"/>
      <c r="E124" s="151"/>
      <c r="F124" s="45"/>
      <c r="G124" s="156"/>
      <c r="H124" s="156"/>
      <c r="I124" s="45"/>
      <c r="J124" s="156" t="s">
        <v>118</v>
      </c>
      <c r="K124" s="156"/>
      <c r="L124" s="156"/>
      <c r="M124" s="156"/>
    </row>
    <row r="125" spans="1:13" ht="25.5" customHeight="1">
      <c r="A125" s="130"/>
      <c r="B125" s="193"/>
      <c r="C125" s="130"/>
      <c r="D125" s="193"/>
      <c r="E125" s="130"/>
      <c r="F125" s="45"/>
      <c r="G125" s="153" t="s">
        <v>13</v>
      </c>
      <c r="H125" s="153"/>
      <c r="I125" s="45"/>
      <c r="J125" s="152" t="s">
        <v>29</v>
      </c>
      <c r="K125" s="152"/>
      <c r="L125" s="152"/>
      <c r="M125" s="152"/>
    </row>
    <row r="126" spans="1:13" ht="15.75">
      <c r="A126" s="151" t="s">
        <v>490</v>
      </c>
      <c r="B126" s="151"/>
      <c r="C126" s="151"/>
      <c r="D126" s="151"/>
      <c r="E126" s="151"/>
      <c r="F126" s="45"/>
      <c r="G126" s="156"/>
      <c r="H126" s="156"/>
      <c r="I126" s="45"/>
      <c r="J126" s="156" t="s">
        <v>270</v>
      </c>
      <c r="K126" s="156"/>
      <c r="L126" s="156"/>
      <c r="M126" s="156"/>
    </row>
    <row r="127" spans="1:13" ht="15.75">
      <c r="A127" s="151"/>
      <c r="B127" s="151"/>
      <c r="C127" s="151"/>
      <c r="D127" s="151"/>
      <c r="E127" s="151"/>
      <c r="F127" s="45"/>
      <c r="G127" s="153" t="s">
        <v>13</v>
      </c>
      <c r="H127" s="153"/>
      <c r="I127" s="45"/>
      <c r="J127" s="152" t="s">
        <v>29</v>
      </c>
      <c r="K127" s="152"/>
      <c r="L127" s="152"/>
      <c r="M127" s="152"/>
    </row>
  </sheetData>
  <sheetProtection/>
  <mergeCells count="79">
    <mergeCell ref="A116:M116"/>
    <mergeCell ref="A87:M87"/>
    <mergeCell ref="A88:M88"/>
    <mergeCell ref="A100:M100"/>
    <mergeCell ref="A101:M101"/>
    <mergeCell ref="A112:M112"/>
    <mergeCell ref="A113:M113"/>
    <mergeCell ref="J1:M4"/>
    <mergeCell ref="A5:M5"/>
    <mergeCell ref="A6:M6"/>
    <mergeCell ref="A7:A8"/>
    <mergeCell ref="E7:M7"/>
    <mergeCell ref="E8:M8"/>
    <mergeCell ref="A9:A10"/>
    <mergeCell ref="E9:M9"/>
    <mergeCell ref="E10:M10"/>
    <mergeCell ref="A11:A12"/>
    <mergeCell ref="E11:M11"/>
    <mergeCell ref="E12:M12"/>
    <mergeCell ref="A13:M13"/>
    <mergeCell ref="B15:M15"/>
    <mergeCell ref="B16:M16"/>
    <mergeCell ref="A18:M18"/>
    <mergeCell ref="B22:M22"/>
    <mergeCell ref="B23:M23"/>
    <mergeCell ref="B24:M24"/>
    <mergeCell ref="A28:A29"/>
    <mergeCell ref="B28:D29"/>
    <mergeCell ref="E28:G28"/>
    <mergeCell ref="H28:J28"/>
    <mergeCell ref="K28:M28"/>
    <mergeCell ref="R28:T28"/>
    <mergeCell ref="U28:W28"/>
    <mergeCell ref="X28:Z28"/>
    <mergeCell ref="B30:D30"/>
    <mergeCell ref="B31:D31"/>
    <mergeCell ref="B33:D33"/>
    <mergeCell ref="A34:M34"/>
    <mergeCell ref="A35:M35"/>
    <mergeCell ref="A36:M36"/>
    <mergeCell ref="A38:A39"/>
    <mergeCell ref="B38:D39"/>
    <mergeCell ref="E38:G38"/>
    <mergeCell ref="H38:J38"/>
    <mergeCell ref="K38:M38"/>
    <mergeCell ref="B40:D40"/>
    <mergeCell ref="B41:D41"/>
    <mergeCell ref="B42:D42"/>
    <mergeCell ref="A46:A47"/>
    <mergeCell ref="B46:B47"/>
    <mergeCell ref="C46:C47"/>
    <mergeCell ref="D46:D47"/>
    <mergeCell ref="E46:G46"/>
    <mergeCell ref="H46:J46"/>
    <mergeCell ref="K46:M46"/>
    <mergeCell ref="A55:M55"/>
    <mergeCell ref="A56:M56"/>
    <mergeCell ref="A61:M61"/>
    <mergeCell ref="A49:M49"/>
    <mergeCell ref="J124:M124"/>
    <mergeCell ref="G125:H125"/>
    <mergeCell ref="J125:M125"/>
    <mergeCell ref="A62:M62"/>
    <mergeCell ref="A67:M67"/>
    <mergeCell ref="A68:M68"/>
    <mergeCell ref="A71:M71"/>
    <mergeCell ref="A72:M72"/>
    <mergeCell ref="A117:M117"/>
    <mergeCell ref="A73:M73"/>
    <mergeCell ref="A126:E127"/>
    <mergeCell ref="G126:H126"/>
    <mergeCell ref="J126:M126"/>
    <mergeCell ref="G127:H127"/>
    <mergeCell ref="J127:M127"/>
    <mergeCell ref="B32:D32"/>
    <mergeCell ref="A118:M118"/>
    <mergeCell ref="A121:D121"/>
    <mergeCell ref="A123:E124"/>
    <mergeCell ref="G124:H124"/>
  </mergeCells>
  <printOptions/>
  <pageMargins left="0.35433070866141736" right="0.15748031496062992" top="0.15748031496062992" bottom="0.11811023622047245" header="0.31496062992125984" footer="0.31496062992125984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6"/>
  <sheetViews>
    <sheetView tabSelected="1" view="pageBreakPreview" zoomScale="60" zoomScaleNormal="85" zoomScalePageLayoutView="0" workbookViewId="0" topLeftCell="A59">
      <selection activeCell="A74" sqref="A74:M74"/>
    </sheetView>
  </sheetViews>
  <sheetFormatPr defaultColWidth="9.140625" defaultRowHeight="15"/>
  <cols>
    <col min="1" max="1" width="5.8515625" style="4" customWidth="1"/>
    <col min="2" max="2" width="27.7109375" style="11" customWidth="1"/>
    <col min="3" max="3" width="9.00390625" style="4" customWidth="1"/>
    <col min="4" max="4" width="17.28125" style="11" customWidth="1"/>
    <col min="5" max="5" width="13.00390625" style="4" customWidth="1"/>
    <col min="6" max="6" width="12.140625" style="4" customWidth="1"/>
    <col min="7" max="8" width="13.00390625" style="4" customWidth="1"/>
    <col min="9" max="9" width="12.28125" style="4" customWidth="1"/>
    <col min="10" max="12" width="13.00390625" style="4" customWidth="1"/>
    <col min="13" max="13" width="12.7109375" style="4" customWidth="1"/>
    <col min="14" max="16384" width="9.140625" style="4" customWidth="1"/>
  </cols>
  <sheetData>
    <row r="1" spans="1:13" ht="15.75" customHeight="1">
      <c r="A1" s="45"/>
      <c r="B1" s="46"/>
      <c r="C1" s="45"/>
      <c r="D1" s="46"/>
      <c r="E1" s="45"/>
      <c r="F1" s="45"/>
      <c r="G1" s="45"/>
      <c r="H1" s="45"/>
      <c r="I1" s="45"/>
      <c r="J1" s="141" t="s">
        <v>42</v>
      </c>
      <c r="K1" s="141"/>
      <c r="L1" s="141"/>
      <c r="M1" s="141"/>
    </row>
    <row r="2" spans="1:13" ht="15.75">
      <c r="A2" s="45"/>
      <c r="B2" s="46"/>
      <c r="C2" s="45"/>
      <c r="D2" s="46"/>
      <c r="E2" s="45"/>
      <c r="F2" s="45"/>
      <c r="G2" s="45"/>
      <c r="H2" s="45"/>
      <c r="I2" s="45"/>
      <c r="J2" s="141"/>
      <c r="K2" s="141"/>
      <c r="L2" s="141"/>
      <c r="M2" s="141"/>
    </row>
    <row r="3" spans="1:13" ht="15.75">
      <c r="A3" s="45"/>
      <c r="B3" s="46"/>
      <c r="C3" s="45"/>
      <c r="D3" s="46"/>
      <c r="E3" s="45"/>
      <c r="F3" s="45"/>
      <c r="G3" s="45"/>
      <c r="H3" s="45"/>
      <c r="I3" s="45"/>
      <c r="J3" s="141"/>
      <c r="K3" s="141"/>
      <c r="L3" s="141"/>
      <c r="M3" s="141"/>
    </row>
    <row r="4" spans="1:13" ht="4.5" customHeight="1">
      <c r="A4" s="45"/>
      <c r="B4" s="46"/>
      <c r="C4" s="45"/>
      <c r="D4" s="46"/>
      <c r="E4" s="45"/>
      <c r="F4" s="45"/>
      <c r="G4" s="45"/>
      <c r="H4" s="45"/>
      <c r="I4" s="45"/>
      <c r="J4" s="141"/>
      <c r="K4" s="141"/>
      <c r="L4" s="141"/>
      <c r="M4" s="141"/>
    </row>
    <row r="5" spans="1:13" ht="15.75">
      <c r="A5" s="143" t="s">
        <v>17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3" ht="15.75">
      <c r="A6" s="143" t="s">
        <v>489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3" ht="15.75">
      <c r="A7" s="142" t="s">
        <v>0</v>
      </c>
      <c r="B7" s="24">
        <v>1100000</v>
      </c>
      <c r="C7" s="123"/>
      <c r="D7" s="46"/>
      <c r="E7" s="132" t="s">
        <v>44</v>
      </c>
      <c r="F7" s="132"/>
      <c r="G7" s="132"/>
      <c r="H7" s="132"/>
      <c r="I7" s="132"/>
      <c r="J7" s="132"/>
      <c r="K7" s="132"/>
      <c r="L7" s="132"/>
      <c r="M7" s="132"/>
    </row>
    <row r="8" spans="1:13" ht="15" customHeight="1">
      <c r="A8" s="142"/>
      <c r="B8" s="25" t="s">
        <v>26</v>
      </c>
      <c r="C8" s="8"/>
      <c r="D8" s="46"/>
      <c r="E8" s="133" t="s">
        <v>15</v>
      </c>
      <c r="F8" s="133"/>
      <c r="G8" s="133"/>
      <c r="H8" s="133"/>
      <c r="I8" s="133"/>
      <c r="J8" s="133"/>
      <c r="K8" s="133"/>
      <c r="L8" s="133"/>
      <c r="M8" s="133"/>
    </row>
    <row r="9" spans="1:13" ht="15.75">
      <c r="A9" s="142" t="s">
        <v>1</v>
      </c>
      <c r="B9" s="24">
        <v>1110000</v>
      </c>
      <c r="C9" s="123"/>
      <c r="D9" s="46"/>
      <c r="E9" s="132" t="s">
        <v>44</v>
      </c>
      <c r="F9" s="132"/>
      <c r="G9" s="132"/>
      <c r="H9" s="132"/>
      <c r="I9" s="132"/>
      <c r="J9" s="132"/>
      <c r="K9" s="132"/>
      <c r="L9" s="132"/>
      <c r="M9" s="132"/>
    </row>
    <row r="10" spans="1:13" ht="15" customHeight="1">
      <c r="A10" s="142"/>
      <c r="B10" s="25" t="s">
        <v>26</v>
      </c>
      <c r="C10" s="8"/>
      <c r="D10" s="46"/>
      <c r="E10" s="144" t="s">
        <v>14</v>
      </c>
      <c r="F10" s="144"/>
      <c r="G10" s="144"/>
      <c r="H10" s="144"/>
      <c r="I10" s="144"/>
      <c r="J10" s="144"/>
      <c r="K10" s="144"/>
      <c r="L10" s="144"/>
      <c r="M10" s="144"/>
    </row>
    <row r="11" spans="1:13" ht="53.25" customHeight="1">
      <c r="A11" s="142" t="s">
        <v>2</v>
      </c>
      <c r="B11" s="26">
        <v>1115031</v>
      </c>
      <c r="C11" s="81" t="s">
        <v>219</v>
      </c>
      <c r="D11" s="46"/>
      <c r="E11" s="174" t="s">
        <v>455</v>
      </c>
      <c r="F11" s="174"/>
      <c r="G11" s="174"/>
      <c r="H11" s="174"/>
      <c r="I11" s="174"/>
      <c r="J11" s="174"/>
      <c r="K11" s="174"/>
      <c r="L11" s="174"/>
      <c r="M11" s="174"/>
    </row>
    <row r="12" spans="1:13" ht="15" customHeight="1">
      <c r="A12" s="142"/>
      <c r="B12" s="25" t="s">
        <v>26</v>
      </c>
      <c r="C12" s="2" t="s">
        <v>3</v>
      </c>
      <c r="D12" s="46"/>
      <c r="E12" s="133" t="s">
        <v>16</v>
      </c>
      <c r="F12" s="133"/>
      <c r="G12" s="133"/>
      <c r="H12" s="133"/>
      <c r="I12" s="133"/>
      <c r="J12" s="133"/>
      <c r="K12" s="133"/>
      <c r="L12" s="133"/>
      <c r="M12" s="133"/>
    </row>
    <row r="13" spans="1:13" ht="19.5" customHeight="1">
      <c r="A13" s="138" t="s">
        <v>30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</row>
    <row r="14" spans="1:13" ht="5.25" customHeight="1">
      <c r="A14" s="1"/>
      <c r="B14" s="46"/>
      <c r="C14" s="45"/>
      <c r="D14" s="46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15" customFormat="1" ht="22.5" customHeight="1">
      <c r="A15" s="125" t="s">
        <v>25</v>
      </c>
      <c r="B15" s="134" t="s">
        <v>27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s="15" customFormat="1" ht="22.5" customHeight="1">
      <c r="A16" s="125">
        <v>1</v>
      </c>
      <c r="B16" s="135" t="s">
        <v>456</v>
      </c>
      <c r="C16" s="136"/>
      <c r="D16" s="136"/>
      <c r="E16" s="136"/>
      <c r="F16" s="136"/>
      <c r="G16" s="136"/>
      <c r="H16" s="136" t="s">
        <v>456</v>
      </c>
      <c r="I16" s="136"/>
      <c r="J16" s="136"/>
      <c r="K16" s="136"/>
      <c r="L16" s="136"/>
      <c r="M16" s="137"/>
    </row>
    <row r="17" spans="1:13" s="15" customFormat="1" ht="22.5" customHeight="1">
      <c r="A17" s="125">
        <v>2</v>
      </c>
      <c r="B17" s="135" t="s">
        <v>457</v>
      </c>
      <c r="C17" s="136"/>
      <c r="D17" s="136"/>
      <c r="E17" s="136"/>
      <c r="F17" s="136"/>
      <c r="G17" s="136"/>
      <c r="H17" s="136" t="s">
        <v>457</v>
      </c>
      <c r="I17" s="136"/>
      <c r="J17" s="136"/>
      <c r="K17" s="136"/>
      <c r="L17" s="136"/>
      <c r="M17" s="137"/>
    </row>
    <row r="18" spans="1:13" ht="33" customHeight="1">
      <c r="A18" s="120">
        <v>3</v>
      </c>
      <c r="B18" s="135" t="s">
        <v>458</v>
      </c>
      <c r="C18" s="136"/>
      <c r="D18" s="136"/>
      <c r="E18" s="136"/>
      <c r="F18" s="136"/>
      <c r="G18" s="136"/>
      <c r="H18" s="136" t="s">
        <v>458</v>
      </c>
      <c r="I18" s="136"/>
      <c r="J18" s="136"/>
      <c r="K18" s="136"/>
      <c r="L18" s="136"/>
      <c r="M18" s="137"/>
    </row>
    <row r="19" spans="1:13" ht="8.25" customHeight="1">
      <c r="A19" s="1"/>
      <c r="B19" s="46"/>
      <c r="C19" s="45"/>
      <c r="D19" s="46"/>
      <c r="E19" s="45"/>
      <c r="F19" s="45"/>
      <c r="G19" s="45"/>
      <c r="H19" s="45"/>
      <c r="I19" s="45"/>
      <c r="J19" s="45"/>
      <c r="K19" s="45"/>
      <c r="L19" s="45"/>
      <c r="M19" s="45"/>
    </row>
    <row r="20" spans="1:13" ht="42.75" customHeight="1">
      <c r="A20" s="151" t="s">
        <v>459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</row>
    <row r="21" spans="1:13" ht="3.75" customHeight="1">
      <c r="A21" s="123"/>
      <c r="B21" s="46"/>
      <c r="C21" s="45"/>
      <c r="D21" s="46"/>
      <c r="E21" s="45"/>
      <c r="F21" s="45"/>
      <c r="G21" s="45"/>
      <c r="H21" s="45"/>
      <c r="I21" s="45"/>
      <c r="J21" s="45"/>
      <c r="K21" s="45"/>
      <c r="L21" s="45"/>
      <c r="M21" s="45"/>
    </row>
    <row r="22" spans="1:13" ht="15.75">
      <c r="A22" s="5" t="s">
        <v>31</v>
      </c>
      <c r="B22" s="46"/>
      <c r="C22" s="45"/>
      <c r="D22" s="46"/>
      <c r="E22" s="45"/>
      <c r="F22" s="45"/>
      <c r="G22" s="45"/>
      <c r="H22" s="45"/>
      <c r="I22" s="45"/>
      <c r="J22" s="45"/>
      <c r="K22" s="45"/>
      <c r="L22" s="45"/>
      <c r="M22" s="45"/>
    </row>
    <row r="23" spans="1:13" ht="6" customHeight="1">
      <c r="A23" s="1"/>
      <c r="B23" s="46"/>
      <c r="C23" s="45"/>
      <c r="D23" s="46"/>
      <c r="E23" s="45"/>
      <c r="F23" s="45"/>
      <c r="G23" s="45"/>
      <c r="H23" s="45"/>
      <c r="I23" s="45"/>
      <c r="J23" s="45"/>
      <c r="K23" s="45"/>
      <c r="L23" s="45"/>
      <c r="M23" s="45"/>
    </row>
    <row r="24" spans="1:13" s="15" customFormat="1" ht="24" customHeight="1">
      <c r="A24" s="125" t="s">
        <v>25</v>
      </c>
      <c r="B24" s="134" t="s">
        <v>5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</row>
    <row r="25" spans="1:13" ht="66.75" customHeight="1">
      <c r="A25" s="120">
        <v>1</v>
      </c>
      <c r="B25" s="135" t="s">
        <v>460</v>
      </c>
      <c r="C25" s="136"/>
      <c r="D25" s="136"/>
      <c r="E25" s="136"/>
      <c r="F25" s="136"/>
      <c r="G25" s="136"/>
      <c r="H25" s="136" t="s">
        <v>274</v>
      </c>
      <c r="I25" s="136"/>
      <c r="J25" s="136"/>
      <c r="K25" s="136"/>
      <c r="L25" s="136"/>
      <c r="M25" s="137"/>
    </row>
    <row r="26" spans="1:13" ht="15.75">
      <c r="A26" s="1"/>
      <c r="B26" s="46"/>
      <c r="C26" s="45"/>
      <c r="D26" s="46"/>
      <c r="E26" s="45"/>
      <c r="F26" s="45"/>
      <c r="G26" s="45"/>
      <c r="H26" s="45"/>
      <c r="I26" s="45"/>
      <c r="J26" s="45"/>
      <c r="K26" s="45"/>
      <c r="L26" s="45"/>
      <c r="M26" s="45"/>
    </row>
    <row r="27" spans="1:13" ht="15.75">
      <c r="A27" s="5" t="s">
        <v>32</v>
      </c>
      <c r="B27" s="46"/>
      <c r="C27" s="45"/>
      <c r="D27" s="46"/>
      <c r="E27" s="45"/>
      <c r="F27" s="45"/>
      <c r="G27" s="45"/>
      <c r="H27" s="45"/>
      <c r="I27" s="45"/>
      <c r="J27" s="45"/>
      <c r="K27" s="45"/>
      <c r="L27" s="45"/>
      <c r="M27" s="45"/>
    </row>
    <row r="28" spans="1:13" ht="18" customHeight="1">
      <c r="A28" s="45"/>
      <c r="B28" s="27"/>
      <c r="C28" s="45"/>
      <c r="D28" s="46"/>
      <c r="E28" s="45"/>
      <c r="F28" s="45"/>
      <c r="G28" s="45"/>
      <c r="H28" s="45"/>
      <c r="I28" s="45"/>
      <c r="J28" s="45"/>
      <c r="K28" s="45"/>
      <c r="L28" s="49" t="s">
        <v>28</v>
      </c>
      <c r="M28" s="45"/>
    </row>
    <row r="29" spans="1:26" s="11" customFormat="1" ht="18.75" customHeight="1">
      <c r="A29" s="139" t="s">
        <v>25</v>
      </c>
      <c r="B29" s="139" t="s">
        <v>33</v>
      </c>
      <c r="C29" s="139"/>
      <c r="D29" s="139"/>
      <c r="E29" s="139" t="s">
        <v>18</v>
      </c>
      <c r="F29" s="139"/>
      <c r="G29" s="139"/>
      <c r="H29" s="139" t="s">
        <v>34</v>
      </c>
      <c r="I29" s="139"/>
      <c r="J29" s="139"/>
      <c r="K29" s="139" t="s">
        <v>19</v>
      </c>
      <c r="L29" s="139"/>
      <c r="M29" s="139"/>
      <c r="R29" s="131"/>
      <c r="S29" s="131"/>
      <c r="T29" s="131"/>
      <c r="U29" s="131"/>
      <c r="V29" s="131"/>
      <c r="W29" s="131"/>
      <c r="X29" s="131"/>
      <c r="Y29" s="131"/>
      <c r="Z29" s="131"/>
    </row>
    <row r="30" spans="1:26" s="11" customFormat="1" ht="25.5">
      <c r="A30" s="139"/>
      <c r="B30" s="139"/>
      <c r="C30" s="139"/>
      <c r="D30" s="139"/>
      <c r="E30" s="121" t="s">
        <v>20</v>
      </c>
      <c r="F30" s="121" t="s">
        <v>21</v>
      </c>
      <c r="G30" s="121" t="s">
        <v>22</v>
      </c>
      <c r="H30" s="121" t="s">
        <v>20</v>
      </c>
      <c r="I30" s="121" t="s">
        <v>21</v>
      </c>
      <c r="J30" s="121" t="s">
        <v>22</v>
      </c>
      <c r="K30" s="121" t="s">
        <v>20</v>
      </c>
      <c r="L30" s="121" t="s">
        <v>21</v>
      </c>
      <c r="M30" s="121" t="s">
        <v>22</v>
      </c>
      <c r="R30" s="124"/>
      <c r="S30" s="124"/>
      <c r="T30" s="124"/>
      <c r="U30" s="124"/>
      <c r="V30" s="124"/>
      <c r="W30" s="124"/>
      <c r="X30" s="124"/>
      <c r="Y30" s="124"/>
      <c r="Z30" s="124"/>
    </row>
    <row r="31" spans="1:26" ht="15.75">
      <c r="A31" s="120">
        <v>1</v>
      </c>
      <c r="B31" s="145">
        <v>2</v>
      </c>
      <c r="C31" s="145"/>
      <c r="D31" s="145"/>
      <c r="E31" s="120">
        <v>3</v>
      </c>
      <c r="F31" s="120">
        <v>4</v>
      </c>
      <c r="G31" s="120">
        <v>5</v>
      </c>
      <c r="H31" s="120">
        <v>6</v>
      </c>
      <c r="I31" s="120">
        <v>7</v>
      </c>
      <c r="J31" s="120">
        <v>8</v>
      </c>
      <c r="K31" s="120">
        <v>9</v>
      </c>
      <c r="L31" s="120">
        <v>10</v>
      </c>
      <c r="M31" s="120">
        <v>11</v>
      </c>
      <c r="R31" s="6"/>
      <c r="S31" s="6"/>
      <c r="T31" s="6"/>
      <c r="U31" s="6"/>
      <c r="V31" s="6"/>
      <c r="W31" s="6"/>
      <c r="X31" s="6"/>
      <c r="Y31" s="6"/>
      <c r="Z31" s="6"/>
    </row>
    <row r="32" spans="1:26" ht="54.75" customHeight="1">
      <c r="A32" s="120"/>
      <c r="B32" s="181" t="s">
        <v>461</v>
      </c>
      <c r="C32" s="182" t="s">
        <v>369</v>
      </c>
      <c r="D32" s="183" t="s">
        <v>369</v>
      </c>
      <c r="E32" s="75">
        <v>37008390</v>
      </c>
      <c r="F32" s="75">
        <v>2634019</v>
      </c>
      <c r="G32" s="87">
        <f>E32+F32</f>
        <v>39642409</v>
      </c>
      <c r="H32" s="120">
        <v>36125000.92</v>
      </c>
      <c r="I32" s="120">
        <f>2633892.62+158357.52</f>
        <v>2792250.14</v>
      </c>
      <c r="J32" s="120">
        <f>H32+I32</f>
        <v>38917251.06</v>
      </c>
      <c r="K32" s="87">
        <f>H32-E32</f>
        <v>-883389.0799999982</v>
      </c>
      <c r="L32" s="87">
        <f>I32-F32</f>
        <v>158231.14000000013</v>
      </c>
      <c r="M32" s="120">
        <f>K32+L32</f>
        <v>-725157.9399999981</v>
      </c>
      <c r="R32" s="6"/>
      <c r="S32" s="6"/>
      <c r="T32" s="6"/>
      <c r="U32" s="6"/>
      <c r="V32" s="6"/>
      <c r="W32" s="6"/>
      <c r="X32" s="6"/>
      <c r="Y32" s="6"/>
      <c r="Z32" s="6"/>
    </row>
    <row r="33" spans="1:26" ht="15.75">
      <c r="A33" s="120"/>
      <c r="B33" s="145" t="s">
        <v>6</v>
      </c>
      <c r="C33" s="145"/>
      <c r="D33" s="145"/>
      <c r="E33" s="87">
        <f>E32</f>
        <v>37008390</v>
      </c>
      <c r="F33" s="87">
        <f aca="true" t="shared" si="0" ref="F33:M33">F32</f>
        <v>2634019</v>
      </c>
      <c r="G33" s="87">
        <f t="shared" si="0"/>
        <v>39642409</v>
      </c>
      <c r="H33" s="87">
        <f t="shared" si="0"/>
        <v>36125000.92</v>
      </c>
      <c r="I33" s="87">
        <f t="shared" si="0"/>
        <v>2792250.14</v>
      </c>
      <c r="J33" s="87">
        <f t="shared" si="0"/>
        <v>38917251.06</v>
      </c>
      <c r="K33" s="87">
        <f t="shared" si="0"/>
        <v>-883389.0799999982</v>
      </c>
      <c r="L33" s="87">
        <f t="shared" si="0"/>
        <v>158231.14000000013</v>
      </c>
      <c r="M33" s="87">
        <f t="shared" si="0"/>
        <v>-725157.9399999981</v>
      </c>
      <c r="R33" s="6"/>
      <c r="S33" s="6"/>
      <c r="T33" s="6"/>
      <c r="U33" s="6"/>
      <c r="V33" s="6"/>
      <c r="W33" s="6"/>
      <c r="X33" s="6"/>
      <c r="Y33" s="6"/>
      <c r="Z33" s="6"/>
    </row>
    <row r="34" spans="1:13" ht="16.5" customHeight="1">
      <c r="A34" s="172" t="s">
        <v>35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</row>
    <row r="35" spans="1:13" ht="25.5" customHeight="1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</row>
    <row r="36" spans="1:13" ht="17.25" customHeight="1">
      <c r="A36" s="151" t="s">
        <v>36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</row>
    <row r="37" spans="1:13" s="11" customFormat="1" ht="12.7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27" t="s">
        <v>28</v>
      </c>
      <c r="L37" s="46"/>
      <c r="M37" s="46"/>
    </row>
    <row r="38" spans="1:13" s="11" customFormat="1" ht="16.5" customHeight="1">
      <c r="A38" s="139" t="s">
        <v>4</v>
      </c>
      <c r="B38" s="139" t="s">
        <v>37</v>
      </c>
      <c r="C38" s="139"/>
      <c r="D38" s="139"/>
      <c r="E38" s="139" t="s">
        <v>18</v>
      </c>
      <c r="F38" s="139"/>
      <c r="G38" s="139"/>
      <c r="H38" s="139" t="s">
        <v>34</v>
      </c>
      <c r="I38" s="139"/>
      <c r="J38" s="139"/>
      <c r="K38" s="139" t="s">
        <v>19</v>
      </c>
      <c r="L38" s="139"/>
      <c r="M38" s="139"/>
    </row>
    <row r="39" spans="1:13" s="11" customFormat="1" ht="27" customHeight="1">
      <c r="A39" s="139"/>
      <c r="B39" s="139"/>
      <c r="C39" s="139"/>
      <c r="D39" s="139"/>
      <c r="E39" s="121" t="s">
        <v>20</v>
      </c>
      <c r="F39" s="121" t="s">
        <v>21</v>
      </c>
      <c r="G39" s="121" t="s">
        <v>22</v>
      </c>
      <c r="H39" s="121" t="s">
        <v>20</v>
      </c>
      <c r="I39" s="121" t="s">
        <v>21</v>
      </c>
      <c r="J39" s="121" t="s">
        <v>22</v>
      </c>
      <c r="K39" s="121" t="s">
        <v>20</v>
      </c>
      <c r="L39" s="121" t="s">
        <v>21</v>
      </c>
      <c r="M39" s="121" t="s">
        <v>22</v>
      </c>
    </row>
    <row r="40" spans="1:13" s="11" customFormat="1" ht="19.5" customHeight="1">
      <c r="A40" s="121">
        <v>1</v>
      </c>
      <c r="B40" s="139">
        <v>2</v>
      </c>
      <c r="C40" s="139"/>
      <c r="D40" s="139"/>
      <c r="E40" s="121">
        <v>3</v>
      </c>
      <c r="F40" s="121">
        <v>4</v>
      </c>
      <c r="G40" s="121">
        <v>5</v>
      </c>
      <c r="H40" s="121">
        <v>6</v>
      </c>
      <c r="I40" s="121">
        <v>7</v>
      </c>
      <c r="J40" s="121">
        <v>8</v>
      </c>
      <c r="K40" s="121">
        <v>9</v>
      </c>
      <c r="L40" s="121">
        <v>10</v>
      </c>
      <c r="M40" s="121">
        <v>11</v>
      </c>
    </row>
    <row r="41" spans="1:13" s="48" customFormat="1" ht="23.25" customHeight="1">
      <c r="A41" s="47"/>
      <c r="B41" s="184" t="s">
        <v>280</v>
      </c>
      <c r="C41" s="188"/>
      <c r="D41" s="189"/>
      <c r="E41" s="47">
        <v>0</v>
      </c>
      <c r="F41" s="47">
        <v>0</v>
      </c>
      <c r="G41" s="47">
        <f>E41+F41</f>
        <v>0</v>
      </c>
      <c r="H41" s="47">
        <v>0</v>
      </c>
      <c r="I41" s="47">
        <v>0</v>
      </c>
      <c r="J41" s="47">
        <f>H41+I41</f>
        <v>0</v>
      </c>
      <c r="K41" s="47">
        <f>H41-E41</f>
        <v>0</v>
      </c>
      <c r="L41" s="47">
        <v>0</v>
      </c>
      <c r="M41" s="47">
        <f>K41+L41</f>
        <v>0</v>
      </c>
    </row>
    <row r="42" spans="1:26" ht="15.75">
      <c r="A42" s="120"/>
      <c r="B42" s="145" t="s">
        <v>6</v>
      </c>
      <c r="C42" s="145"/>
      <c r="D42" s="145"/>
      <c r="E42" s="120">
        <f>E41</f>
        <v>0</v>
      </c>
      <c r="F42" s="120">
        <f aca="true" t="shared" si="1" ref="F42:M42">F41</f>
        <v>0</v>
      </c>
      <c r="G42" s="120">
        <f t="shared" si="1"/>
        <v>0</v>
      </c>
      <c r="H42" s="120">
        <f t="shared" si="1"/>
        <v>0</v>
      </c>
      <c r="I42" s="120">
        <f t="shared" si="1"/>
        <v>0</v>
      </c>
      <c r="J42" s="120">
        <f t="shared" si="1"/>
        <v>0</v>
      </c>
      <c r="K42" s="120">
        <f t="shared" si="1"/>
        <v>0</v>
      </c>
      <c r="L42" s="120">
        <f t="shared" si="1"/>
        <v>0</v>
      </c>
      <c r="M42" s="120">
        <f t="shared" si="1"/>
        <v>0</v>
      </c>
      <c r="R42" s="6"/>
      <c r="S42" s="6"/>
      <c r="T42" s="6"/>
      <c r="U42" s="6"/>
      <c r="V42" s="6"/>
      <c r="W42" s="6"/>
      <c r="X42" s="6"/>
      <c r="Y42" s="6"/>
      <c r="Z42" s="6"/>
    </row>
    <row r="43" spans="1:13" ht="15.75">
      <c r="A43" s="1"/>
      <c r="B43" s="46"/>
      <c r="C43" s="45"/>
      <c r="D43" s="46"/>
      <c r="E43" s="45"/>
      <c r="F43" s="45"/>
      <c r="G43" s="45"/>
      <c r="H43" s="45"/>
      <c r="I43" s="45"/>
      <c r="J43" s="45"/>
      <c r="K43" s="45"/>
      <c r="L43" s="45"/>
      <c r="M43" s="45"/>
    </row>
    <row r="44" spans="1:13" ht="15.75">
      <c r="A44" s="5" t="s">
        <v>38</v>
      </c>
      <c r="B44" s="46"/>
      <c r="C44" s="45"/>
      <c r="D44" s="46"/>
      <c r="E44" s="45"/>
      <c r="F44" s="45"/>
      <c r="G44" s="45"/>
      <c r="H44" s="45"/>
      <c r="I44" s="45"/>
      <c r="J44" s="45"/>
      <c r="K44" s="45"/>
      <c r="L44" s="45"/>
      <c r="M44" s="45"/>
    </row>
    <row r="45" spans="1:13" ht="15.75">
      <c r="A45" s="1"/>
      <c r="B45" s="46"/>
      <c r="C45" s="45"/>
      <c r="D45" s="46"/>
      <c r="E45" s="45"/>
      <c r="F45" s="45"/>
      <c r="G45" s="45"/>
      <c r="H45" s="45"/>
      <c r="I45" s="45"/>
      <c r="J45" s="45"/>
      <c r="K45" s="45"/>
      <c r="L45" s="45"/>
      <c r="M45" s="45"/>
    </row>
    <row r="46" spans="1:13" ht="15.75" customHeight="1">
      <c r="A46" s="139" t="s">
        <v>4</v>
      </c>
      <c r="B46" s="139" t="s">
        <v>23</v>
      </c>
      <c r="C46" s="139" t="s">
        <v>7</v>
      </c>
      <c r="D46" s="139" t="s">
        <v>8</v>
      </c>
      <c r="E46" s="139" t="s">
        <v>52</v>
      </c>
      <c r="F46" s="139"/>
      <c r="G46" s="139"/>
      <c r="H46" s="139" t="s">
        <v>53</v>
      </c>
      <c r="I46" s="139"/>
      <c r="J46" s="139"/>
      <c r="K46" s="139" t="s">
        <v>19</v>
      </c>
      <c r="L46" s="139"/>
      <c r="M46" s="139"/>
    </row>
    <row r="47" spans="1:13" ht="25.5">
      <c r="A47" s="139"/>
      <c r="B47" s="139"/>
      <c r="C47" s="139"/>
      <c r="D47" s="139"/>
      <c r="E47" s="121" t="s">
        <v>20</v>
      </c>
      <c r="F47" s="121" t="s">
        <v>21</v>
      </c>
      <c r="G47" s="121" t="s">
        <v>22</v>
      </c>
      <c r="H47" s="121" t="s">
        <v>20</v>
      </c>
      <c r="I47" s="121" t="s">
        <v>21</v>
      </c>
      <c r="J47" s="121" t="s">
        <v>22</v>
      </c>
      <c r="K47" s="34" t="s">
        <v>20</v>
      </c>
      <c r="L47" s="34" t="s">
        <v>21</v>
      </c>
      <c r="M47" s="34" t="s">
        <v>22</v>
      </c>
    </row>
    <row r="48" spans="1:13" ht="15.75" customHeight="1">
      <c r="A48" s="121">
        <v>1</v>
      </c>
      <c r="B48" s="121">
        <v>2</v>
      </c>
      <c r="C48" s="121">
        <v>3</v>
      </c>
      <c r="D48" s="121">
        <v>4</v>
      </c>
      <c r="E48" s="121">
        <v>5</v>
      </c>
      <c r="F48" s="121">
        <v>6</v>
      </c>
      <c r="G48" s="121">
        <v>7</v>
      </c>
      <c r="H48" s="121">
        <v>8</v>
      </c>
      <c r="I48" s="121">
        <v>9</v>
      </c>
      <c r="J48" s="121">
        <v>10</v>
      </c>
      <c r="K48" s="121">
        <v>11</v>
      </c>
      <c r="L48" s="121">
        <v>12</v>
      </c>
      <c r="M48" s="121">
        <v>13</v>
      </c>
    </row>
    <row r="49" spans="1:13" ht="21.75" customHeight="1">
      <c r="A49" s="190" t="s">
        <v>410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2"/>
    </row>
    <row r="50" spans="1:13" ht="15.75">
      <c r="A50" s="121">
        <v>1</v>
      </c>
      <c r="B50" s="122" t="s">
        <v>9</v>
      </c>
      <c r="C50" s="22"/>
      <c r="D50" s="121"/>
      <c r="E50" s="121"/>
      <c r="F50" s="121"/>
      <c r="G50" s="121"/>
      <c r="H50" s="121"/>
      <c r="I50" s="121"/>
      <c r="J50" s="121"/>
      <c r="K50" s="121"/>
      <c r="L50" s="121"/>
      <c r="M50" s="121"/>
    </row>
    <row r="51" spans="1:13" ht="51">
      <c r="A51" s="67" t="s">
        <v>140</v>
      </c>
      <c r="B51" s="68" t="s">
        <v>462</v>
      </c>
      <c r="C51" s="60" t="s">
        <v>56</v>
      </c>
      <c r="D51" s="60" t="s">
        <v>413</v>
      </c>
      <c r="E51" s="60">
        <v>7</v>
      </c>
      <c r="F51" s="121">
        <v>7</v>
      </c>
      <c r="G51" s="121">
        <v>7</v>
      </c>
      <c r="H51" s="121">
        <v>7</v>
      </c>
      <c r="I51" s="121">
        <v>7</v>
      </c>
      <c r="J51" s="121">
        <v>7</v>
      </c>
      <c r="K51" s="121">
        <f>H51-E51</f>
        <v>0</v>
      </c>
      <c r="L51" s="121">
        <v>0</v>
      </c>
      <c r="M51" s="121">
        <f>K51+L51</f>
        <v>0</v>
      </c>
    </row>
    <row r="52" spans="1:13" ht="63.75">
      <c r="A52" s="67" t="s">
        <v>144</v>
      </c>
      <c r="B52" s="68" t="s">
        <v>463</v>
      </c>
      <c r="C52" s="60" t="s">
        <v>464</v>
      </c>
      <c r="D52" s="60" t="s">
        <v>465</v>
      </c>
      <c r="E52" s="75">
        <f>E32</f>
        <v>37008390</v>
      </c>
      <c r="F52" s="41">
        <f>F32</f>
        <v>2634019</v>
      </c>
      <c r="G52" s="121">
        <f>E52+F52</f>
        <v>39642409</v>
      </c>
      <c r="H52" s="121">
        <f>H32</f>
        <v>36125000.92</v>
      </c>
      <c r="I52" s="121">
        <f>I32</f>
        <v>2792250.14</v>
      </c>
      <c r="J52" s="121">
        <f>H52+I52</f>
        <v>38917251.06</v>
      </c>
      <c r="K52" s="121">
        <f>H52-E52</f>
        <v>-883389.0799999982</v>
      </c>
      <c r="L52" s="41">
        <f>I52-F52</f>
        <v>158231.14000000013</v>
      </c>
      <c r="M52" s="121">
        <f>K52+L52</f>
        <v>-725157.9399999981</v>
      </c>
    </row>
    <row r="53" spans="1:13" ht="63.75">
      <c r="A53" s="67" t="s">
        <v>432</v>
      </c>
      <c r="B53" s="68" t="s">
        <v>466</v>
      </c>
      <c r="C53" s="60" t="s">
        <v>467</v>
      </c>
      <c r="D53" s="60" t="s">
        <v>418</v>
      </c>
      <c r="E53" s="60">
        <f>14.5+45.25+40.75+64+49.25+27+23+2+1+32</f>
        <v>298.75</v>
      </c>
      <c r="F53" s="121"/>
      <c r="G53" s="121">
        <f>E53+F53</f>
        <v>298.75</v>
      </c>
      <c r="H53" s="121">
        <v>298.75</v>
      </c>
      <c r="I53" s="121">
        <v>0</v>
      </c>
      <c r="J53" s="121">
        <f>H53+I53</f>
        <v>298.75</v>
      </c>
      <c r="K53" s="121">
        <f>H53-E53</f>
        <v>0</v>
      </c>
      <c r="L53" s="121">
        <v>0</v>
      </c>
      <c r="M53" s="121">
        <f>K53+L53</f>
        <v>0</v>
      </c>
    </row>
    <row r="54" spans="1:13" ht="25.5">
      <c r="A54" s="67"/>
      <c r="B54" s="68" t="s">
        <v>468</v>
      </c>
      <c r="C54" s="60" t="s">
        <v>467</v>
      </c>
      <c r="D54" s="60" t="s">
        <v>469</v>
      </c>
      <c r="E54" s="60">
        <f>25.75+25+22+33.5+16+9+11.5</f>
        <v>142.75</v>
      </c>
      <c r="F54" s="121"/>
      <c r="G54" s="121">
        <f>E54+F54</f>
        <v>142.75</v>
      </c>
      <c r="H54" s="121">
        <v>142.75</v>
      </c>
      <c r="I54" s="121">
        <v>0</v>
      </c>
      <c r="J54" s="121">
        <f>H54+I54</f>
        <v>142.75</v>
      </c>
      <c r="K54" s="121">
        <f>H54-E54</f>
        <v>0</v>
      </c>
      <c r="L54" s="121">
        <v>0</v>
      </c>
      <c r="M54" s="121">
        <f>K54+L54</f>
        <v>0</v>
      </c>
    </row>
    <row r="55" spans="1:13" ht="15.75">
      <c r="A55" s="139" t="s">
        <v>64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</row>
    <row r="56" spans="1:13" ht="15.75" hidden="1">
      <c r="A56" s="155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</row>
    <row r="57" spans="1:13" ht="15.75">
      <c r="A57" s="121">
        <v>2</v>
      </c>
      <c r="B57" s="122" t="s">
        <v>10</v>
      </c>
      <c r="C57" s="22"/>
      <c r="D57" s="121"/>
      <c r="E57" s="121"/>
      <c r="F57" s="121" t="s">
        <v>66</v>
      </c>
      <c r="G57" s="121"/>
      <c r="H57" s="36"/>
      <c r="I57" s="121" t="s">
        <v>66</v>
      </c>
      <c r="J57" s="121" t="s">
        <v>66</v>
      </c>
      <c r="K57" s="121"/>
      <c r="L57" s="36"/>
      <c r="M57" s="36"/>
    </row>
    <row r="58" spans="1:13" ht="63.75">
      <c r="A58" s="67" t="s">
        <v>1</v>
      </c>
      <c r="B58" s="68" t="s">
        <v>470</v>
      </c>
      <c r="C58" s="60" t="s">
        <v>60</v>
      </c>
      <c r="D58" s="60" t="s">
        <v>471</v>
      </c>
      <c r="E58" s="60">
        <v>3238</v>
      </c>
      <c r="F58" s="69">
        <v>0</v>
      </c>
      <c r="G58" s="121">
        <f>E58+F58</f>
        <v>3238</v>
      </c>
      <c r="H58" s="129">
        <v>3569</v>
      </c>
      <c r="I58" s="121">
        <v>0</v>
      </c>
      <c r="J58" s="121">
        <f>H58+I58</f>
        <v>3569</v>
      </c>
      <c r="K58" s="121">
        <f>H58-E58</f>
        <v>331</v>
      </c>
      <c r="L58" s="36">
        <v>0</v>
      </c>
      <c r="M58" s="36">
        <f>K58+L58</f>
        <v>331</v>
      </c>
    </row>
    <row r="59" spans="1:13" ht="76.5" customHeight="1">
      <c r="A59" s="67" t="s">
        <v>447</v>
      </c>
      <c r="B59" s="68" t="s">
        <v>472</v>
      </c>
      <c r="C59" s="60" t="s">
        <v>60</v>
      </c>
      <c r="D59" s="60" t="s">
        <v>473</v>
      </c>
      <c r="E59" s="60">
        <f>170+192+336+244+100+104+135</f>
        <v>1281</v>
      </c>
      <c r="F59" s="60">
        <v>0</v>
      </c>
      <c r="G59" s="121">
        <f>E59+F59</f>
        <v>1281</v>
      </c>
      <c r="H59" s="129">
        <f>170+803+980+471+250+111+341</f>
        <v>3126</v>
      </c>
      <c r="I59" s="121">
        <v>0</v>
      </c>
      <c r="J59" s="121">
        <f>H59+I59</f>
        <v>3126</v>
      </c>
      <c r="K59" s="121">
        <f>H59-E59</f>
        <v>1845</v>
      </c>
      <c r="L59" s="36">
        <v>0</v>
      </c>
      <c r="M59" s="36">
        <f>K59+L59</f>
        <v>1845</v>
      </c>
    </row>
    <row r="60" spans="1:13" ht="90" customHeight="1">
      <c r="A60" s="67" t="s">
        <v>449</v>
      </c>
      <c r="B60" s="68" t="s">
        <v>474</v>
      </c>
      <c r="C60" s="60" t="s">
        <v>187</v>
      </c>
      <c r="D60" s="60" t="s">
        <v>475</v>
      </c>
      <c r="E60" s="60">
        <f>56+78+220+750+25+642+206+1288-53</f>
        <v>3212</v>
      </c>
      <c r="F60" s="60">
        <f>27+18+6+1+1+1</f>
        <v>54</v>
      </c>
      <c r="G60" s="121">
        <f>E60+F60</f>
        <v>3266</v>
      </c>
      <c r="H60" s="129">
        <f>150+717+500+662+1045+454+1044</f>
        <v>4572</v>
      </c>
      <c r="I60" s="121">
        <f>2+9+55+270</f>
        <v>336</v>
      </c>
      <c r="J60" s="121">
        <f>H60+I60</f>
        <v>4908</v>
      </c>
      <c r="K60" s="121">
        <f>H60-E60</f>
        <v>1360</v>
      </c>
      <c r="L60" s="36">
        <v>0</v>
      </c>
      <c r="M60" s="36">
        <f>K60+L60</f>
        <v>1360</v>
      </c>
    </row>
    <row r="61" spans="1:13" ht="15.75">
      <c r="A61" s="139" t="s">
        <v>64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</row>
    <row r="62" spans="1:13" ht="15.75" hidden="1">
      <c r="A62" s="1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</row>
    <row r="63" spans="1:13" ht="15.75">
      <c r="A63" s="121">
        <v>3</v>
      </c>
      <c r="B63" s="122" t="s">
        <v>11</v>
      </c>
      <c r="C63" s="22"/>
      <c r="D63" s="121" t="s">
        <v>66</v>
      </c>
      <c r="E63" s="121" t="s">
        <v>66</v>
      </c>
      <c r="F63" s="121" t="s">
        <v>66</v>
      </c>
      <c r="G63" s="121"/>
      <c r="H63" s="36"/>
      <c r="I63" s="121" t="s">
        <v>66</v>
      </c>
      <c r="J63" s="121" t="s">
        <v>66</v>
      </c>
      <c r="K63" s="121"/>
      <c r="L63" s="36"/>
      <c r="M63" s="36"/>
    </row>
    <row r="64" spans="1:13" ht="76.5">
      <c r="A64" s="67" t="s">
        <v>149</v>
      </c>
      <c r="B64" s="68" t="s">
        <v>476</v>
      </c>
      <c r="C64" s="60" t="s">
        <v>142</v>
      </c>
      <c r="D64" s="60" t="s">
        <v>477</v>
      </c>
      <c r="E64" s="69">
        <f>E52/E51</f>
        <v>5286912.857142857</v>
      </c>
      <c r="F64" s="69">
        <f>F52/F51</f>
        <v>376288.4285714286</v>
      </c>
      <c r="G64" s="101">
        <f>E64+F64</f>
        <v>5663201.285714285</v>
      </c>
      <c r="H64" s="102">
        <f>H52/H51</f>
        <v>5160714.417142858</v>
      </c>
      <c r="I64" s="121">
        <f>I52/I51</f>
        <v>398892.8771428572</v>
      </c>
      <c r="J64" s="101">
        <f>H64+I64</f>
        <v>5559607.294285715</v>
      </c>
      <c r="K64" s="101">
        <f aca="true" t="shared" si="2" ref="K64:L67">H64-E64</f>
        <v>-126198.43999999948</v>
      </c>
      <c r="L64" s="102">
        <f t="shared" si="2"/>
        <v>22604.4485714286</v>
      </c>
      <c r="M64" s="102">
        <f>K64+L64</f>
        <v>-103593.99142857088</v>
      </c>
    </row>
    <row r="65" spans="1:13" ht="70.5" customHeight="1">
      <c r="A65" s="67" t="s">
        <v>172</v>
      </c>
      <c r="B65" s="74" t="s">
        <v>488</v>
      </c>
      <c r="C65" s="60" t="s">
        <v>142</v>
      </c>
      <c r="D65" s="60" t="s">
        <v>478</v>
      </c>
      <c r="E65" s="69">
        <f>20872140/E53/12</f>
        <v>5822.0753138075315</v>
      </c>
      <c r="F65" s="60">
        <v>0</v>
      </c>
      <c r="G65" s="101">
        <f>E65+F65</f>
        <v>5822.0753138075315</v>
      </c>
      <c r="H65" s="102">
        <f>20588241.03/259/12</f>
        <v>6624.273175675677</v>
      </c>
      <c r="I65" s="121"/>
      <c r="J65" s="101">
        <f>H65</f>
        <v>6624.273175675677</v>
      </c>
      <c r="K65" s="101">
        <f t="shared" si="2"/>
        <v>802.1978618681451</v>
      </c>
      <c r="L65" s="102">
        <f t="shared" si="2"/>
        <v>0</v>
      </c>
      <c r="M65" s="102">
        <f>K65+L65</f>
        <v>802.1978618681451</v>
      </c>
    </row>
    <row r="66" spans="1:13" ht="51">
      <c r="A66" s="67" t="s">
        <v>193</v>
      </c>
      <c r="B66" s="74" t="s">
        <v>479</v>
      </c>
      <c r="C66" s="60" t="s">
        <v>142</v>
      </c>
      <c r="D66" s="60" t="s">
        <v>151</v>
      </c>
      <c r="E66" s="69">
        <f>E52/E58</f>
        <v>11429.397776405189</v>
      </c>
      <c r="F66" s="69">
        <f>F52/E58</f>
        <v>813.470969734404</v>
      </c>
      <c r="G66" s="101">
        <f>E66+F66</f>
        <v>12242.868746139593</v>
      </c>
      <c r="H66" s="69">
        <f>H52/H58</f>
        <v>10121.883138133931</v>
      </c>
      <c r="I66" s="101">
        <f>I52/H58</f>
        <v>782.3620453908658</v>
      </c>
      <c r="J66" s="101">
        <f>H66+I66</f>
        <v>10904.245183524798</v>
      </c>
      <c r="K66" s="101">
        <f t="shared" si="2"/>
        <v>-1307.5146382712574</v>
      </c>
      <c r="L66" s="102">
        <f t="shared" si="2"/>
        <v>-31.108924343538206</v>
      </c>
      <c r="M66" s="102">
        <f>K66+L66</f>
        <v>-1338.6235626147954</v>
      </c>
    </row>
    <row r="67" spans="1:13" ht="89.25">
      <c r="A67" s="67" t="s">
        <v>205</v>
      </c>
      <c r="B67" s="74" t="s">
        <v>480</v>
      </c>
      <c r="C67" s="60" t="s">
        <v>142</v>
      </c>
      <c r="D67" s="60" t="s">
        <v>151</v>
      </c>
      <c r="E67" s="69">
        <f>958</f>
        <v>958</v>
      </c>
      <c r="F67" s="69">
        <v>19995</v>
      </c>
      <c r="G67" s="101">
        <f>E67+F67</f>
        <v>20953</v>
      </c>
      <c r="H67" s="40">
        <v>985</v>
      </c>
      <c r="I67" s="121">
        <v>0</v>
      </c>
      <c r="J67" s="101">
        <f>H67+I67</f>
        <v>985</v>
      </c>
      <c r="K67" s="101">
        <f t="shared" si="2"/>
        <v>27</v>
      </c>
      <c r="L67" s="102">
        <f t="shared" si="2"/>
        <v>-19995</v>
      </c>
      <c r="M67" s="102">
        <f>K67+L67</f>
        <v>-19968</v>
      </c>
    </row>
    <row r="68" spans="1:13" ht="17.25" customHeight="1">
      <c r="A68" s="139" t="s">
        <v>95</v>
      </c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</row>
    <row r="69" spans="1:13" ht="29.25" customHeight="1" hidden="1">
      <c r="A69" s="149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</row>
    <row r="70" spans="1:13" ht="15.75">
      <c r="A70" s="121">
        <v>4</v>
      </c>
      <c r="B70" s="122" t="s">
        <v>12</v>
      </c>
      <c r="C70" s="22"/>
      <c r="D70" s="121" t="s">
        <v>66</v>
      </c>
      <c r="E70" s="121" t="s">
        <v>66</v>
      </c>
      <c r="F70" s="121" t="s">
        <v>66</v>
      </c>
      <c r="G70" s="121"/>
      <c r="H70" s="36"/>
      <c r="I70" s="121" t="s">
        <v>66</v>
      </c>
      <c r="J70" s="121" t="s">
        <v>66</v>
      </c>
      <c r="K70" s="121"/>
      <c r="L70" s="36"/>
      <c r="M70" s="36"/>
    </row>
    <row r="71" spans="1:13" ht="89.25">
      <c r="A71" s="121" t="s">
        <v>152</v>
      </c>
      <c r="B71" s="122" t="s">
        <v>481</v>
      </c>
      <c r="C71" s="22" t="s">
        <v>60</v>
      </c>
      <c r="D71" s="121" t="s">
        <v>482</v>
      </c>
      <c r="E71" s="121">
        <v>86</v>
      </c>
      <c r="F71" s="121"/>
      <c r="G71" s="121">
        <v>86</v>
      </c>
      <c r="H71" s="37">
        <f>6+6+37+25</f>
        <v>74</v>
      </c>
      <c r="I71" s="121">
        <v>0</v>
      </c>
      <c r="J71" s="121">
        <f>H71+I71</f>
        <v>74</v>
      </c>
      <c r="K71" s="121">
        <f>H71-E71</f>
        <v>-12</v>
      </c>
      <c r="L71" s="36">
        <v>0</v>
      </c>
      <c r="M71" s="36">
        <f>K71+L71</f>
        <v>-12</v>
      </c>
    </row>
    <row r="72" spans="1:13" ht="89.25">
      <c r="A72" s="121" t="s">
        <v>483</v>
      </c>
      <c r="B72" s="122" t="s">
        <v>484</v>
      </c>
      <c r="C72" s="22" t="s">
        <v>60</v>
      </c>
      <c r="D72" s="121" t="s">
        <v>485</v>
      </c>
      <c r="E72" s="121">
        <v>925</v>
      </c>
      <c r="F72" s="121"/>
      <c r="G72" s="121">
        <v>925</v>
      </c>
      <c r="H72" s="37">
        <f>120+80+496+57+80+100</f>
        <v>933</v>
      </c>
      <c r="I72" s="121">
        <v>0</v>
      </c>
      <c r="J72" s="121">
        <f>H72+I72</f>
        <v>933</v>
      </c>
      <c r="K72" s="121">
        <f>H72-E72</f>
        <v>8</v>
      </c>
      <c r="L72" s="36">
        <v>0</v>
      </c>
      <c r="M72" s="36">
        <f>K72+L72</f>
        <v>8</v>
      </c>
    </row>
    <row r="73" spans="1:13" ht="57">
      <c r="A73" s="23" t="s">
        <v>486</v>
      </c>
      <c r="B73" s="126" t="s">
        <v>487</v>
      </c>
      <c r="C73" s="60" t="s">
        <v>108</v>
      </c>
      <c r="D73" s="60" t="s">
        <v>151</v>
      </c>
      <c r="E73" s="60">
        <v>-3.3</v>
      </c>
      <c r="F73" s="121">
        <v>0</v>
      </c>
      <c r="G73" s="60">
        <v>-3.3</v>
      </c>
      <c r="H73" s="37">
        <v>10</v>
      </c>
      <c r="I73" s="121">
        <v>0</v>
      </c>
      <c r="J73" s="41">
        <f>H73+I73</f>
        <v>10</v>
      </c>
      <c r="K73" s="121">
        <v>6.7</v>
      </c>
      <c r="L73" s="121">
        <v>0</v>
      </c>
      <c r="M73" s="36">
        <f>K73+L73</f>
        <v>6.7</v>
      </c>
    </row>
    <row r="74" spans="1:13" s="15" customFormat="1" ht="15" customHeight="1">
      <c r="A74" s="134" t="s">
        <v>95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</row>
    <row r="75" spans="1:13" s="15" customFormat="1" ht="3" customHeight="1" hidden="1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</row>
    <row r="76" spans="1:13" s="15" customFormat="1" ht="16.5" customHeight="1">
      <c r="A76" s="134" t="s">
        <v>24</v>
      </c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</row>
    <row r="77" spans="1:13" ht="44.25" customHeight="1" hidden="1">
      <c r="A77" s="155"/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</row>
    <row r="78" spans="1:13" ht="15.75">
      <c r="A78" s="1"/>
      <c r="B78" s="46"/>
      <c r="C78" s="45"/>
      <c r="D78" s="46"/>
      <c r="E78" s="45"/>
      <c r="F78" s="45"/>
      <c r="G78" s="45"/>
      <c r="H78" s="45"/>
      <c r="I78" s="45"/>
      <c r="J78" s="45"/>
      <c r="K78" s="45"/>
      <c r="L78" s="45"/>
      <c r="M78" s="45"/>
    </row>
    <row r="79" spans="1:13" ht="15.75">
      <c r="A79" s="5" t="s">
        <v>39</v>
      </c>
      <c r="B79" s="30"/>
      <c r="C79" s="5"/>
      <c r="D79" s="30"/>
      <c r="E79" s="45"/>
      <c r="F79" s="45"/>
      <c r="G79" s="45"/>
      <c r="H79" s="45"/>
      <c r="I79" s="45"/>
      <c r="J79" s="45"/>
      <c r="K79" s="45"/>
      <c r="L79" s="45"/>
      <c r="M79" s="45"/>
    </row>
    <row r="80" spans="1:13" ht="15.75">
      <c r="A80" s="138" t="s">
        <v>40</v>
      </c>
      <c r="B80" s="138"/>
      <c r="C80" s="138"/>
      <c r="D80" s="138"/>
      <c r="E80" s="45"/>
      <c r="F80" s="45"/>
      <c r="G80" s="45"/>
      <c r="H80" s="45"/>
      <c r="I80" s="45"/>
      <c r="J80" s="45"/>
      <c r="K80" s="45"/>
      <c r="L80" s="45"/>
      <c r="M80" s="45"/>
    </row>
    <row r="81" spans="1:13" ht="15.75">
      <c r="A81" s="7" t="s">
        <v>41</v>
      </c>
      <c r="B81" s="31"/>
      <c r="C81" s="7"/>
      <c r="D81" s="31"/>
      <c r="E81" s="45"/>
      <c r="F81" s="45"/>
      <c r="G81" s="45"/>
      <c r="H81" s="45"/>
      <c r="I81" s="45"/>
      <c r="J81" s="45"/>
      <c r="K81" s="45"/>
      <c r="L81" s="45"/>
      <c r="M81" s="45"/>
    </row>
    <row r="82" spans="1:13" ht="15.75">
      <c r="A82" s="151" t="s">
        <v>116</v>
      </c>
      <c r="B82" s="151"/>
      <c r="C82" s="151"/>
      <c r="D82" s="151"/>
      <c r="E82" s="151"/>
      <c r="F82" s="45"/>
      <c r="G82" s="45"/>
      <c r="H82" s="45"/>
      <c r="I82" s="45"/>
      <c r="J82" s="45"/>
      <c r="K82" s="45"/>
      <c r="L82" s="45"/>
      <c r="M82" s="45"/>
    </row>
    <row r="83" spans="1:13" ht="15.75">
      <c r="A83" s="151"/>
      <c r="B83" s="151"/>
      <c r="C83" s="151"/>
      <c r="D83" s="151"/>
      <c r="E83" s="151"/>
      <c r="F83" s="45"/>
      <c r="G83" s="156"/>
      <c r="H83" s="156"/>
      <c r="I83" s="45"/>
      <c r="J83" s="156" t="s">
        <v>118</v>
      </c>
      <c r="K83" s="156"/>
      <c r="L83" s="156"/>
      <c r="M83" s="156"/>
    </row>
    <row r="84" spans="1:13" ht="36.75" customHeight="1">
      <c r="A84" s="130"/>
      <c r="B84" s="193"/>
      <c r="C84" s="130"/>
      <c r="D84" s="193"/>
      <c r="E84" s="130"/>
      <c r="F84" s="45"/>
      <c r="G84" s="153" t="s">
        <v>13</v>
      </c>
      <c r="H84" s="153"/>
      <c r="I84" s="45"/>
      <c r="J84" s="152" t="s">
        <v>29</v>
      </c>
      <c r="K84" s="152"/>
      <c r="L84" s="152"/>
      <c r="M84" s="152"/>
    </row>
    <row r="85" spans="1:13" ht="15.75">
      <c r="A85" s="151" t="s">
        <v>491</v>
      </c>
      <c r="B85" s="151"/>
      <c r="C85" s="151"/>
      <c r="D85" s="151"/>
      <c r="E85" s="151"/>
      <c r="F85" s="45"/>
      <c r="G85" s="156"/>
      <c r="H85" s="156"/>
      <c r="I85" s="45"/>
      <c r="J85" s="156" t="s">
        <v>270</v>
      </c>
      <c r="K85" s="156"/>
      <c r="L85" s="156"/>
      <c r="M85" s="156"/>
    </row>
    <row r="86" spans="1:13" ht="15.75">
      <c r="A86" s="151"/>
      <c r="B86" s="151"/>
      <c r="C86" s="151"/>
      <c r="D86" s="151"/>
      <c r="E86" s="151"/>
      <c r="F86" s="45"/>
      <c r="G86" s="153" t="s">
        <v>13</v>
      </c>
      <c r="H86" s="153"/>
      <c r="I86" s="45"/>
      <c r="J86" s="152" t="s">
        <v>29</v>
      </c>
      <c r="K86" s="152"/>
      <c r="L86" s="152"/>
      <c r="M86" s="152"/>
    </row>
  </sheetData>
  <sheetProtection/>
  <mergeCells count="71">
    <mergeCell ref="G84:H84"/>
    <mergeCell ref="J84:M84"/>
    <mergeCell ref="A85:E86"/>
    <mergeCell ref="G85:H85"/>
    <mergeCell ref="J85:M85"/>
    <mergeCell ref="G86:H86"/>
    <mergeCell ref="J86:M86"/>
    <mergeCell ref="A76:M76"/>
    <mergeCell ref="A77:M77"/>
    <mergeCell ref="A80:D80"/>
    <mergeCell ref="A82:E83"/>
    <mergeCell ref="G83:H83"/>
    <mergeCell ref="J83:M83"/>
    <mergeCell ref="A61:M61"/>
    <mergeCell ref="A62:M62"/>
    <mergeCell ref="A68:M68"/>
    <mergeCell ref="A69:M69"/>
    <mergeCell ref="A74:M74"/>
    <mergeCell ref="A75:M75"/>
    <mergeCell ref="E46:G46"/>
    <mergeCell ref="H46:J46"/>
    <mergeCell ref="K46:M46"/>
    <mergeCell ref="A49:M49"/>
    <mergeCell ref="A55:M55"/>
    <mergeCell ref="A56:M56"/>
    <mergeCell ref="B40:D40"/>
    <mergeCell ref="B41:D41"/>
    <mergeCell ref="B42:D42"/>
    <mergeCell ref="A46:A47"/>
    <mergeCell ref="B46:B47"/>
    <mergeCell ref="C46:C47"/>
    <mergeCell ref="D46:D47"/>
    <mergeCell ref="B33:D33"/>
    <mergeCell ref="A34:M34"/>
    <mergeCell ref="A35:M35"/>
    <mergeCell ref="A36:M36"/>
    <mergeCell ref="A38:A39"/>
    <mergeCell ref="B38:D39"/>
    <mergeCell ref="E38:G38"/>
    <mergeCell ref="H38:J38"/>
    <mergeCell ref="K38:M38"/>
    <mergeCell ref="R29:T29"/>
    <mergeCell ref="U29:W29"/>
    <mergeCell ref="X29:Z29"/>
    <mergeCell ref="B31:D31"/>
    <mergeCell ref="B32:D32"/>
    <mergeCell ref="A29:A30"/>
    <mergeCell ref="B29:D30"/>
    <mergeCell ref="E29:G29"/>
    <mergeCell ref="H29:J29"/>
    <mergeCell ref="K29:M29"/>
    <mergeCell ref="A13:M13"/>
    <mergeCell ref="B15:M15"/>
    <mergeCell ref="B18:M18"/>
    <mergeCell ref="A20:M20"/>
    <mergeCell ref="B24:M24"/>
    <mergeCell ref="B25:M25"/>
    <mergeCell ref="B16:M16"/>
    <mergeCell ref="B17:M17"/>
    <mergeCell ref="A9:A10"/>
    <mergeCell ref="E9:M9"/>
    <mergeCell ref="E10:M10"/>
    <mergeCell ref="A11:A12"/>
    <mergeCell ref="E11:M11"/>
    <mergeCell ref="E12:M12"/>
    <mergeCell ref="J1:M4"/>
    <mergeCell ref="A5:M5"/>
    <mergeCell ref="A6:M6"/>
    <mergeCell ref="A7:A8"/>
    <mergeCell ref="E7:M7"/>
    <mergeCell ref="E8:M8"/>
  </mergeCells>
  <printOptions/>
  <pageMargins left="0.35433070866141736" right="0.15748031496062992" top="0.15748031496062992" bottom="0.11811023622047245" header="0.31496062992125984" footer="0.31496062992125984"/>
  <pageSetup horizontalDpi="600" verticalDpi="600" orientation="landscape" paperSize="9" scale="75" r:id="rId1"/>
  <rowBreaks count="2" manualBreakCount="2">
    <brk id="35" max="12" man="1"/>
    <brk id="6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02"/>
  <sheetViews>
    <sheetView view="pageBreakPreview" zoomScale="60" zoomScaleNormal="85" zoomScalePageLayoutView="0" workbookViewId="0" topLeftCell="A1">
      <selection activeCell="K31" sqref="K31"/>
    </sheetView>
  </sheetViews>
  <sheetFormatPr defaultColWidth="9.140625" defaultRowHeight="15"/>
  <cols>
    <col min="1" max="1" width="5.8515625" style="4" customWidth="1"/>
    <col min="2" max="2" width="30.00390625" style="11" customWidth="1"/>
    <col min="3" max="3" width="10.421875" style="4" customWidth="1"/>
    <col min="4" max="4" width="24.7109375" style="11" customWidth="1"/>
    <col min="5" max="5" width="13.00390625" style="4" customWidth="1"/>
    <col min="6" max="6" width="12.140625" style="4" customWidth="1"/>
    <col min="7" max="8" width="13.00390625" style="4" customWidth="1"/>
    <col min="9" max="9" width="12.28125" style="4" customWidth="1"/>
    <col min="10" max="12" width="13.00390625" style="4" customWidth="1"/>
    <col min="13" max="13" width="11.7109375" style="4" customWidth="1"/>
    <col min="14" max="16384" width="9.140625" style="4" customWidth="1"/>
  </cols>
  <sheetData>
    <row r="1" spans="1:13" ht="15.75" customHeight="1">
      <c r="A1" s="45"/>
      <c r="B1" s="46"/>
      <c r="C1" s="45"/>
      <c r="D1" s="46"/>
      <c r="E1" s="45"/>
      <c r="F1" s="45"/>
      <c r="G1" s="45"/>
      <c r="H1" s="45"/>
      <c r="I1" s="45"/>
      <c r="J1" s="141" t="s">
        <v>42</v>
      </c>
      <c r="K1" s="141"/>
      <c r="L1" s="141"/>
      <c r="M1" s="141"/>
    </row>
    <row r="2" spans="1:13" ht="15.75">
      <c r="A2" s="45"/>
      <c r="B2" s="46"/>
      <c r="C2" s="45"/>
      <c r="D2" s="46"/>
      <c r="E2" s="45"/>
      <c r="F2" s="45"/>
      <c r="G2" s="45"/>
      <c r="H2" s="45"/>
      <c r="I2" s="45"/>
      <c r="J2" s="141"/>
      <c r="K2" s="141"/>
      <c r="L2" s="141"/>
      <c r="M2" s="141"/>
    </row>
    <row r="3" spans="1:13" ht="15.75">
      <c r="A3" s="45"/>
      <c r="B3" s="46"/>
      <c r="C3" s="45"/>
      <c r="D3" s="46"/>
      <c r="E3" s="45"/>
      <c r="F3" s="45"/>
      <c r="G3" s="45"/>
      <c r="H3" s="45"/>
      <c r="I3" s="45"/>
      <c r="J3" s="141"/>
      <c r="K3" s="141"/>
      <c r="L3" s="141"/>
      <c r="M3" s="141"/>
    </row>
    <row r="4" spans="1:13" ht="4.5" customHeight="1">
      <c r="A4" s="45"/>
      <c r="B4" s="46"/>
      <c r="C4" s="45"/>
      <c r="D4" s="46"/>
      <c r="E4" s="45"/>
      <c r="F4" s="45"/>
      <c r="G4" s="45"/>
      <c r="H4" s="45"/>
      <c r="I4" s="45"/>
      <c r="J4" s="141"/>
      <c r="K4" s="141"/>
      <c r="L4" s="141"/>
      <c r="M4" s="141"/>
    </row>
    <row r="5" spans="1:13" ht="15.75">
      <c r="A5" s="143" t="s">
        <v>17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3" ht="15.75">
      <c r="A6" s="143" t="s">
        <v>489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3" ht="15.75">
      <c r="A7" s="142" t="s">
        <v>0</v>
      </c>
      <c r="B7" s="24">
        <v>1100000</v>
      </c>
      <c r="C7" s="10"/>
      <c r="D7" s="46"/>
      <c r="E7" s="132" t="s">
        <v>44</v>
      </c>
      <c r="F7" s="132"/>
      <c r="G7" s="132"/>
      <c r="H7" s="132"/>
      <c r="I7" s="132"/>
      <c r="J7" s="132"/>
      <c r="K7" s="132"/>
      <c r="L7" s="132"/>
      <c r="M7" s="132"/>
    </row>
    <row r="8" spans="1:13" ht="15" customHeight="1">
      <c r="A8" s="142"/>
      <c r="B8" s="25" t="s">
        <v>26</v>
      </c>
      <c r="C8" s="8"/>
      <c r="D8" s="46"/>
      <c r="E8" s="133" t="s">
        <v>15</v>
      </c>
      <c r="F8" s="133"/>
      <c r="G8" s="133"/>
      <c r="H8" s="133"/>
      <c r="I8" s="133"/>
      <c r="J8" s="133"/>
      <c r="K8" s="133"/>
      <c r="L8" s="133"/>
      <c r="M8" s="133"/>
    </row>
    <row r="9" spans="1:13" ht="15.75">
      <c r="A9" s="142" t="s">
        <v>1</v>
      </c>
      <c r="B9" s="24">
        <v>1110000</v>
      </c>
      <c r="C9" s="10"/>
      <c r="D9" s="46"/>
      <c r="E9" s="132" t="s">
        <v>44</v>
      </c>
      <c r="F9" s="132"/>
      <c r="G9" s="132"/>
      <c r="H9" s="132"/>
      <c r="I9" s="132"/>
      <c r="J9" s="132"/>
      <c r="K9" s="132"/>
      <c r="L9" s="132"/>
      <c r="M9" s="132"/>
    </row>
    <row r="10" spans="1:13" ht="15" customHeight="1">
      <c r="A10" s="142"/>
      <c r="B10" s="25" t="s">
        <v>26</v>
      </c>
      <c r="C10" s="8"/>
      <c r="D10" s="46"/>
      <c r="E10" s="144" t="s">
        <v>14</v>
      </c>
      <c r="F10" s="144"/>
      <c r="G10" s="144"/>
      <c r="H10" s="144"/>
      <c r="I10" s="144"/>
      <c r="J10" s="144"/>
      <c r="K10" s="144"/>
      <c r="L10" s="144"/>
      <c r="M10" s="144"/>
    </row>
    <row r="11" spans="1:13" ht="15.75">
      <c r="A11" s="142" t="s">
        <v>2</v>
      </c>
      <c r="B11" s="26">
        <v>1113242</v>
      </c>
      <c r="C11" s="3">
        <v>1090</v>
      </c>
      <c r="D11" s="46"/>
      <c r="E11" s="132" t="s">
        <v>161</v>
      </c>
      <c r="F11" s="132"/>
      <c r="G11" s="132"/>
      <c r="H11" s="132"/>
      <c r="I11" s="132"/>
      <c r="J11" s="132"/>
      <c r="K11" s="132"/>
      <c r="L11" s="132"/>
      <c r="M11" s="132"/>
    </row>
    <row r="12" spans="1:13" ht="15" customHeight="1">
      <c r="A12" s="142"/>
      <c r="B12" s="25" t="s">
        <v>26</v>
      </c>
      <c r="C12" s="2" t="s">
        <v>3</v>
      </c>
      <c r="D12" s="46"/>
      <c r="E12" s="133" t="s">
        <v>16</v>
      </c>
      <c r="F12" s="133"/>
      <c r="G12" s="133"/>
      <c r="H12" s="133"/>
      <c r="I12" s="133"/>
      <c r="J12" s="133"/>
      <c r="K12" s="133"/>
      <c r="L12" s="133"/>
      <c r="M12" s="133"/>
    </row>
    <row r="13" spans="1:13" ht="19.5" customHeight="1">
      <c r="A13" s="138" t="s">
        <v>30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</row>
    <row r="14" spans="1:13" ht="5.25" customHeight="1">
      <c r="A14" s="1"/>
      <c r="B14" s="46"/>
      <c r="C14" s="45"/>
      <c r="D14" s="46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15" customFormat="1" ht="22.5" customHeight="1">
      <c r="A15" s="14" t="s">
        <v>25</v>
      </c>
      <c r="B15" s="134" t="s">
        <v>27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ht="54" customHeight="1">
      <c r="A16" s="9">
        <v>1</v>
      </c>
      <c r="B16" s="135" t="s">
        <v>119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7"/>
    </row>
    <row r="17" spans="1:13" ht="8.25" customHeight="1">
      <c r="A17" s="1"/>
      <c r="B17" s="46"/>
      <c r="C17" s="45"/>
      <c r="D17" s="46"/>
      <c r="E17" s="45"/>
      <c r="F17" s="45"/>
      <c r="G17" s="45"/>
      <c r="H17" s="45"/>
      <c r="I17" s="45"/>
      <c r="J17" s="45"/>
      <c r="K17" s="45"/>
      <c r="L17" s="45"/>
      <c r="M17" s="45"/>
    </row>
    <row r="18" spans="1:13" ht="46.5" customHeight="1">
      <c r="A18" s="151" t="s">
        <v>120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</row>
    <row r="19" spans="1:13" ht="3.75" customHeight="1">
      <c r="A19" s="10"/>
      <c r="B19" s="46"/>
      <c r="C19" s="45"/>
      <c r="D19" s="46"/>
      <c r="E19" s="45"/>
      <c r="F19" s="45"/>
      <c r="G19" s="45"/>
      <c r="H19" s="45"/>
      <c r="I19" s="45"/>
      <c r="J19" s="45"/>
      <c r="K19" s="45"/>
      <c r="L19" s="45"/>
      <c r="M19" s="45"/>
    </row>
    <row r="20" spans="1:13" ht="15.75">
      <c r="A20" s="5" t="s">
        <v>31</v>
      </c>
      <c r="B20" s="46"/>
      <c r="C20" s="45"/>
      <c r="D20" s="46"/>
      <c r="E20" s="45"/>
      <c r="F20" s="45"/>
      <c r="G20" s="45"/>
      <c r="H20" s="45"/>
      <c r="I20" s="45"/>
      <c r="J20" s="45"/>
      <c r="K20" s="45"/>
      <c r="L20" s="45"/>
      <c r="M20" s="45"/>
    </row>
    <row r="21" spans="1:13" ht="6" customHeight="1">
      <c r="A21" s="1"/>
      <c r="B21" s="46"/>
      <c r="C21" s="45"/>
      <c r="D21" s="46"/>
      <c r="E21" s="45"/>
      <c r="F21" s="45"/>
      <c r="G21" s="45"/>
      <c r="H21" s="45"/>
      <c r="I21" s="45"/>
      <c r="J21" s="45"/>
      <c r="K21" s="45"/>
      <c r="L21" s="45"/>
      <c r="M21" s="45"/>
    </row>
    <row r="22" spans="1:13" s="15" customFormat="1" ht="24" customHeight="1">
      <c r="A22" s="20" t="s">
        <v>25</v>
      </c>
      <c r="B22" s="134" t="s">
        <v>5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s="59" customFormat="1" ht="114.75" customHeight="1">
      <c r="A23" s="58">
        <v>1</v>
      </c>
      <c r="B23" s="161" t="s">
        <v>121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</row>
    <row r="24" spans="1:13" s="59" customFormat="1" ht="30" customHeight="1">
      <c r="A24" s="58">
        <v>2</v>
      </c>
      <c r="B24" s="161" t="s">
        <v>122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</row>
    <row r="25" spans="1:13" s="59" customFormat="1" ht="36.75" customHeight="1">
      <c r="A25" s="58">
        <v>3</v>
      </c>
      <c r="B25" s="161" t="s">
        <v>123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</row>
    <row r="26" spans="1:13" ht="15.75" hidden="1">
      <c r="A26" s="9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</row>
    <row r="27" spans="1:13" ht="9" customHeight="1">
      <c r="A27" s="1"/>
      <c r="B27" s="46"/>
      <c r="C27" s="45"/>
      <c r="D27" s="46"/>
      <c r="E27" s="45"/>
      <c r="F27" s="45"/>
      <c r="G27" s="45"/>
      <c r="H27" s="45"/>
      <c r="I27" s="45"/>
      <c r="J27" s="45"/>
      <c r="K27" s="45"/>
      <c r="L27" s="45"/>
      <c r="M27" s="45"/>
    </row>
    <row r="28" spans="1:13" ht="15.75">
      <c r="A28" s="5" t="s">
        <v>32</v>
      </c>
      <c r="B28" s="46"/>
      <c r="C28" s="45"/>
      <c r="D28" s="46"/>
      <c r="E28" s="45"/>
      <c r="F28" s="45"/>
      <c r="G28" s="45"/>
      <c r="H28" s="45"/>
      <c r="I28" s="45"/>
      <c r="J28" s="45"/>
      <c r="K28" s="45"/>
      <c r="L28" s="45"/>
      <c r="M28" s="45"/>
    </row>
    <row r="29" spans="1:13" ht="12.75" customHeight="1">
      <c r="A29" s="45"/>
      <c r="B29" s="27"/>
      <c r="C29" s="45"/>
      <c r="D29" s="46"/>
      <c r="E29" s="45"/>
      <c r="F29" s="45"/>
      <c r="G29" s="45"/>
      <c r="H29" s="45"/>
      <c r="I29" s="45"/>
      <c r="J29" s="45"/>
      <c r="K29" s="45"/>
      <c r="L29" s="49" t="s">
        <v>28</v>
      </c>
      <c r="M29" s="45"/>
    </row>
    <row r="30" spans="1:26" s="11" customFormat="1" ht="18.75" customHeight="1">
      <c r="A30" s="139" t="s">
        <v>25</v>
      </c>
      <c r="B30" s="139" t="s">
        <v>33</v>
      </c>
      <c r="C30" s="139"/>
      <c r="D30" s="139"/>
      <c r="E30" s="139" t="s">
        <v>18</v>
      </c>
      <c r="F30" s="139"/>
      <c r="G30" s="139"/>
      <c r="H30" s="169" t="s">
        <v>34</v>
      </c>
      <c r="I30" s="170"/>
      <c r="J30" s="171"/>
      <c r="K30" s="169" t="s">
        <v>19</v>
      </c>
      <c r="L30" s="170"/>
      <c r="M30" s="171"/>
      <c r="R30" s="131"/>
      <c r="S30" s="131"/>
      <c r="T30" s="131"/>
      <c r="U30" s="131"/>
      <c r="V30" s="131"/>
      <c r="W30" s="131"/>
      <c r="X30" s="131"/>
      <c r="Y30" s="131"/>
      <c r="Z30" s="131"/>
    </row>
    <row r="31" spans="1:26" s="11" customFormat="1" ht="25.5">
      <c r="A31" s="139"/>
      <c r="B31" s="139"/>
      <c r="C31" s="139"/>
      <c r="D31" s="139"/>
      <c r="E31" s="12" t="s">
        <v>20</v>
      </c>
      <c r="F31" s="12" t="s">
        <v>21</v>
      </c>
      <c r="G31" s="12" t="s">
        <v>22</v>
      </c>
      <c r="H31" s="12" t="s">
        <v>20</v>
      </c>
      <c r="I31" s="12" t="s">
        <v>21</v>
      </c>
      <c r="J31" s="12" t="s">
        <v>22</v>
      </c>
      <c r="K31" s="12" t="s">
        <v>20</v>
      </c>
      <c r="L31" s="12" t="s">
        <v>21</v>
      </c>
      <c r="M31" s="12" t="s">
        <v>22</v>
      </c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5.75">
      <c r="A32" s="9">
        <v>1</v>
      </c>
      <c r="B32" s="145">
        <v>2</v>
      </c>
      <c r="C32" s="145"/>
      <c r="D32" s="145"/>
      <c r="E32" s="9">
        <v>3</v>
      </c>
      <c r="F32" s="9">
        <v>4</v>
      </c>
      <c r="G32" s="9">
        <v>5</v>
      </c>
      <c r="H32" s="9">
        <v>6</v>
      </c>
      <c r="I32" s="9">
        <v>7</v>
      </c>
      <c r="J32" s="9">
        <v>8</v>
      </c>
      <c r="K32" s="9">
        <v>9</v>
      </c>
      <c r="L32" s="9">
        <v>10</v>
      </c>
      <c r="M32" s="9">
        <v>11</v>
      </c>
      <c r="R32" s="6"/>
      <c r="S32" s="6"/>
      <c r="T32" s="6"/>
      <c r="U32" s="6"/>
      <c r="V32" s="6"/>
      <c r="W32" s="6"/>
      <c r="X32" s="6"/>
      <c r="Y32" s="6"/>
      <c r="Z32" s="6"/>
    </row>
    <row r="33" spans="1:26" ht="191.25" customHeight="1">
      <c r="A33" s="9"/>
      <c r="B33" s="166" t="s">
        <v>121</v>
      </c>
      <c r="C33" s="167"/>
      <c r="D33" s="168"/>
      <c r="E33" s="61">
        <v>940000</v>
      </c>
      <c r="F33" s="9">
        <v>0</v>
      </c>
      <c r="G33" s="9">
        <f>E33+F33</f>
        <v>940000</v>
      </c>
      <c r="H33" s="9">
        <v>528347.76</v>
      </c>
      <c r="I33" s="9">
        <v>0</v>
      </c>
      <c r="J33" s="9">
        <f>H33+I33</f>
        <v>528347.76</v>
      </c>
      <c r="K33" s="9">
        <f>H33-E33</f>
        <v>-411652.24</v>
      </c>
      <c r="L33" s="9">
        <v>0</v>
      </c>
      <c r="M33" s="9">
        <f>K33+L33</f>
        <v>-411652.24</v>
      </c>
      <c r="R33" s="6"/>
      <c r="S33" s="6"/>
      <c r="T33" s="6"/>
      <c r="U33" s="6"/>
      <c r="V33" s="6"/>
      <c r="W33" s="6"/>
      <c r="X33" s="6"/>
      <c r="Y33" s="6"/>
      <c r="Z33" s="6"/>
    </row>
    <row r="34" spans="1:26" ht="49.5" customHeight="1">
      <c r="A34" s="18"/>
      <c r="B34" s="162" t="s">
        <v>124</v>
      </c>
      <c r="C34" s="163"/>
      <c r="D34" s="164"/>
      <c r="E34" s="61">
        <v>180000</v>
      </c>
      <c r="F34" s="18"/>
      <c r="G34" s="18">
        <f>E34+F34</f>
        <v>180000</v>
      </c>
      <c r="H34" s="18">
        <v>180000</v>
      </c>
      <c r="I34" s="18"/>
      <c r="J34" s="18">
        <f>H34+I34</f>
        <v>180000</v>
      </c>
      <c r="K34" s="18">
        <f>H34-E34</f>
        <v>0</v>
      </c>
      <c r="L34" s="18"/>
      <c r="M34" s="18">
        <f>K34+L34</f>
        <v>0</v>
      </c>
      <c r="R34" s="6"/>
      <c r="S34" s="6"/>
      <c r="T34" s="6"/>
      <c r="U34" s="6"/>
      <c r="V34" s="6"/>
      <c r="W34" s="6"/>
      <c r="X34" s="6"/>
      <c r="Y34" s="6"/>
      <c r="Z34" s="6"/>
    </row>
    <row r="35" spans="1:26" ht="58.5" customHeight="1">
      <c r="A35" s="18"/>
      <c r="B35" s="162" t="s">
        <v>125</v>
      </c>
      <c r="C35" s="163"/>
      <c r="D35" s="164"/>
      <c r="E35" s="61">
        <f>336000-14000-12000</f>
        <v>310000</v>
      </c>
      <c r="F35" s="18"/>
      <c r="G35" s="18">
        <f>E35+F35</f>
        <v>310000</v>
      </c>
      <c r="H35" s="18">
        <v>310000</v>
      </c>
      <c r="I35" s="18"/>
      <c r="J35" s="18">
        <f>H35+I35</f>
        <v>310000</v>
      </c>
      <c r="K35" s="18">
        <f>H35-E35</f>
        <v>0</v>
      </c>
      <c r="L35" s="18"/>
      <c r="M35" s="18">
        <f>K35+L35</f>
        <v>0</v>
      </c>
      <c r="R35" s="6"/>
      <c r="S35" s="6"/>
      <c r="T35" s="6"/>
      <c r="U35" s="6"/>
      <c r="V35" s="6"/>
      <c r="W35" s="6"/>
      <c r="X35" s="6"/>
      <c r="Y35" s="6"/>
      <c r="Z35" s="6"/>
    </row>
    <row r="36" spans="1:26" ht="15.75">
      <c r="A36" s="9"/>
      <c r="B36" s="145" t="s">
        <v>6</v>
      </c>
      <c r="C36" s="145"/>
      <c r="D36" s="145"/>
      <c r="E36" s="62">
        <f>SUM(E33:E35)</f>
        <v>1430000</v>
      </c>
      <c r="F36" s="18">
        <f aca="true" t="shared" si="0" ref="F36:L36">SUM(F33:F35)</f>
        <v>0</v>
      </c>
      <c r="G36" s="18">
        <f t="shared" si="0"/>
        <v>1430000</v>
      </c>
      <c r="H36" s="18">
        <f t="shared" si="0"/>
        <v>1018347.76</v>
      </c>
      <c r="I36" s="18">
        <f t="shared" si="0"/>
        <v>0</v>
      </c>
      <c r="J36" s="18">
        <f t="shared" si="0"/>
        <v>1018347.76</v>
      </c>
      <c r="K36" s="18">
        <f>H36-E36</f>
        <v>-411652.24</v>
      </c>
      <c r="L36" s="18">
        <f t="shared" si="0"/>
        <v>0</v>
      </c>
      <c r="M36" s="18">
        <f>K36+L36</f>
        <v>-411652.24</v>
      </c>
      <c r="R36" s="6"/>
      <c r="S36" s="6"/>
      <c r="T36" s="6"/>
      <c r="U36" s="6"/>
      <c r="V36" s="6"/>
      <c r="W36" s="6"/>
      <c r="X36" s="6"/>
      <c r="Y36" s="6"/>
      <c r="Z36" s="6"/>
    </row>
    <row r="37" spans="1:13" ht="37.5" customHeight="1">
      <c r="A37" s="150" t="s">
        <v>35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</row>
    <row r="38" spans="1:13" ht="53.25" customHeight="1">
      <c r="A38" s="140" t="s">
        <v>126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</row>
    <row r="39" spans="1:13" ht="17.25" customHeight="1">
      <c r="A39" s="151" t="s">
        <v>36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</row>
    <row r="40" spans="1:13" s="11" customFormat="1" ht="12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27" t="s">
        <v>28</v>
      </c>
      <c r="L40" s="46"/>
      <c r="M40" s="46"/>
    </row>
    <row r="41" spans="1:13" s="11" customFormat="1" ht="16.5" customHeight="1">
      <c r="A41" s="139" t="s">
        <v>4</v>
      </c>
      <c r="B41" s="139" t="s">
        <v>37</v>
      </c>
      <c r="C41" s="139"/>
      <c r="D41" s="139"/>
      <c r="E41" s="139" t="s">
        <v>18</v>
      </c>
      <c r="F41" s="139"/>
      <c r="G41" s="139"/>
      <c r="H41" s="169" t="s">
        <v>34</v>
      </c>
      <c r="I41" s="170"/>
      <c r="J41" s="171"/>
      <c r="K41" s="169" t="s">
        <v>19</v>
      </c>
      <c r="L41" s="170"/>
      <c r="M41" s="171"/>
    </row>
    <row r="42" spans="1:13" s="11" customFormat="1" ht="27" customHeight="1">
      <c r="A42" s="139"/>
      <c r="B42" s="139"/>
      <c r="C42" s="139"/>
      <c r="D42" s="139"/>
      <c r="E42" s="12" t="s">
        <v>20</v>
      </c>
      <c r="F42" s="12" t="s">
        <v>21</v>
      </c>
      <c r="G42" s="12" t="s">
        <v>22</v>
      </c>
      <c r="H42" s="12" t="s">
        <v>20</v>
      </c>
      <c r="I42" s="12" t="s">
        <v>21</v>
      </c>
      <c r="J42" s="12" t="s">
        <v>22</v>
      </c>
      <c r="K42" s="12" t="s">
        <v>20</v>
      </c>
      <c r="L42" s="12" t="s">
        <v>21</v>
      </c>
      <c r="M42" s="12" t="s">
        <v>22</v>
      </c>
    </row>
    <row r="43" spans="1:13" s="11" customFormat="1" ht="19.5" customHeight="1">
      <c r="A43" s="12">
        <v>1</v>
      </c>
      <c r="B43" s="139">
        <v>2</v>
      </c>
      <c r="C43" s="139"/>
      <c r="D43" s="139"/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>
        <v>10</v>
      </c>
      <c r="M43" s="12">
        <v>11</v>
      </c>
    </row>
    <row r="44" spans="1:13" s="48" customFormat="1" ht="33" customHeight="1">
      <c r="A44" s="47"/>
      <c r="B44" s="146" t="s">
        <v>51</v>
      </c>
      <c r="C44" s="147"/>
      <c r="D44" s="148"/>
      <c r="E44" s="47">
        <v>1320000</v>
      </c>
      <c r="F44" s="47">
        <v>0</v>
      </c>
      <c r="G44" s="47">
        <f>E44+F44</f>
        <v>1320000</v>
      </c>
      <c r="H44" s="47">
        <v>1054778.28</v>
      </c>
      <c r="I44" s="47">
        <v>0</v>
      </c>
      <c r="J44" s="47">
        <f>H44+I44</f>
        <v>1054778.28</v>
      </c>
      <c r="K44" s="47">
        <f>H44-E44</f>
        <v>-265221.72</v>
      </c>
      <c r="L44" s="47">
        <v>0</v>
      </c>
      <c r="M44" s="47">
        <f>K44+L44</f>
        <v>-265221.72</v>
      </c>
    </row>
    <row r="45" spans="1:26" ht="15.75">
      <c r="A45" s="9"/>
      <c r="B45" s="145" t="s">
        <v>6</v>
      </c>
      <c r="C45" s="145"/>
      <c r="D45" s="145"/>
      <c r="E45" s="9">
        <f>E44</f>
        <v>1320000</v>
      </c>
      <c r="F45" s="9">
        <f aca="true" t="shared" si="1" ref="F45:M45">F44</f>
        <v>0</v>
      </c>
      <c r="G45" s="9">
        <f t="shared" si="1"/>
        <v>1320000</v>
      </c>
      <c r="H45" s="9">
        <f t="shared" si="1"/>
        <v>1054778.28</v>
      </c>
      <c r="I45" s="9">
        <f t="shared" si="1"/>
        <v>0</v>
      </c>
      <c r="J45" s="9">
        <f t="shared" si="1"/>
        <v>1054778.28</v>
      </c>
      <c r="K45" s="9">
        <f t="shared" si="1"/>
        <v>-265221.72</v>
      </c>
      <c r="L45" s="9">
        <f t="shared" si="1"/>
        <v>0</v>
      </c>
      <c r="M45" s="9">
        <f t="shared" si="1"/>
        <v>-265221.72</v>
      </c>
      <c r="R45" s="6"/>
      <c r="S45" s="6"/>
      <c r="T45" s="6"/>
      <c r="U45" s="6"/>
      <c r="V45" s="6"/>
      <c r="W45" s="6"/>
      <c r="X45" s="6"/>
      <c r="Y45" s="6"/>
      <c r="Z45" s="6"/>
    </row>
    <row r="46" spans="1:13" ht="15.75">
      <c r="A46" s="1"/>
      <c r="B46" s="46"/>
      <c r="C46" s="45"/>
      <c r="D46" s="46"/>
      <c r="E46" s="45"/>
      <c r="F46" s="45"/>
      <c r="G46" s="45"/>
      <c r="H46" s="45"/>
      <c r="I46" s="45"/>
      <c r="J46" s="45"/>
      <c r="K46" s="45"/>
      <c r="L46" s="45"/>
      <c r="M46" s="45"/>
    </row>
    <row r="47" spans="1:13" ht="15.75">
      <c r="A47" s="5" t="s">
        <v>38</v>
      </c>
      <c r="B47" s="46"/>
      <c r="C47" s="45"/>
      <c r="D47" s="46"/>
      <c r="E47" s="45"/>
      <c r="F47" s="45"/>
      <c r="G47" s="45"/>
      <c r="H47" s="45"/>
      <c r="I47" s="45"/>
      <c r="J47" s="45"/>
      <c r="K47" s="45"/>
      <c r="L47" s="45"/>
      <c r="M47" s="45"/>
    </row>
    <row r="48" spans="1:13" ht="15.75">
      <c r="A48" s="1"/>
      <c r="B48" s="46"/>
      <c r="C48" s="45"/>
      <c r="D48" s="46"/>
      <c r="E48" s="45"/>
      <c r="F48" s="45"/>
      <c r="G48" s="45"/>
      <c r="H48" s="45"/>
      <c r="I48" s="45"/>
      <c r="J48" s="45"/>
      <c r="K48" s="45"/>
      <c r="L48" s="45"/>
      <c r="M48" s="45"/>
    </row>
    <row r="49" spans="1:13" ht="15.75" customHeight="1">
      <c r="A49" s="139" t="s">
        <v>4</v>
      </c>
      <c r="B49" s="139" t="s">
        <v>23</v>
      </c>
      <c r="C49" s="139" t="s">
        <v>7</v>
      </c>
      <c r="D49" s="139" t="s">
        <v>8</v>
      </c>
      <c r="E49" s="139" t="s">
        <v>52</v>
      </c>
      <c r="F49" s="139"/>
      <c r="G49" s="139"/>
      <c r="H49" s="169" t="s">
        <v>53</v>
      </c>
      <c r="I49" s="170"/>
      <c r="J49" s="171"/>
      <c r="K49" s="169" t="s">
        <v>19</v>
      </c>
      <c r="L49" s="170"/>
      <c r="M49" s="171"/>
    </row>
    <row r="50" spans="1:13" ht="25.5">
      <c r="A50" s="139"/>
      <c r="B50" s="139"/>
      <c r="C50" s="139"/>
      <c r="D50" s="139"/>
      <c r="E50" s="12" t="s">
        <v>20</v>
      </c>
      <c r="F50" s="12" t="s">
        <v>21</v>
      </c>
      <c r="G50" s="12" t="s">
        <v>22</v>
      </c>
      <c r="H50" s="12" t="s">
        <v>20</v>
      </c>
      <c r="I50" s="12" t="s">
        <v>21</v>
      </c>
      <c r="J50" s="12" t="s">
        <v>22</v>
      </c>
      <c r="K50" s="34" t="s">
        <v>20</v>
      </c>
      <c r="L50" s="34" t="s">
        <v>21</v>
      </c>
      <c r="M50" s="34" t="s">
        <v>22</v>
      </c>
    </row>
    <row r="51" spans="1:13" ht="15.75" customHeight="1">
      <c r="A51" s="12">
        <v>1</v>
      </c>
      <c r="B51" s="12">
        <v>2</v>
      </c>
      <c r="C51" s="12">
        <v>3</v>
      </c>
      <c r="D51" s="12">
        <v>4</v>
      </c>
      <c r="E51" s="12">
        <v>5</v>
      </c>
      <c r="F51" s="12">
        <v>6</v>
      </c>
      <c r="G51" s="12">
        <v>7</v>
      </c>
      <c r="H51" s="12">
        <v>8</v>
      </c>
      <c r="I51" s="12">
        <v>9</v>
      </c>
      <c r="J51" s="12">
        <v>10</v>
      </c>
      <c r="K51" s="12">
        <v>11</v>
      </c>
      <c r="L51" s="12">
        <v>12</v>
      </c>
      <c r="M51" s="12">
        <v>13</v>
      </c>
    </row>
    <row r="52" spans="1:13" ht="15.75">
      <c r="A52" s="12">
        <v>1</v>
      </c>
      <c r="B52" s="28" t="s">
        <v>9</v>
      </c>
      <c r="C52" s="2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s="59" customFormat="1" ht="78.75" customHeight="1">
      <c r="A53" s="165" t="s">
        <v>121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</row>
    <row r="54" spans="1:13" ht="76.5">
      <c r="A54" s="17" t="s">
        <v>54</v>
      </c>
      <c r="B54" s="38" t="s">
        <v>127</v>
      </c>
      <c r="C54" s="17" t="s">
        <v>85</v>
      </c>
      <c r="D54" s="33" t="s">
        <v>86</v>
      </c>
      <c r="E54" s="64">
        <v>940000</v>
      </c>
      <c r="F54" s="64"/>
      <c r="G54" s="64">
        <f>E54+F54</f>
        <v>940000</v>
      </c>
      <c r="H54" s="64">
        <v>528347.76</v>
      </c>
      <c r="I54" s="64"/>
      <c r="J54" s="64">
        <f>H54+I54</f>
        <v>528347.76</v>
      </c>
      <c r="K54" s="64">
        <f>J54-G54</f>
        <v>-411652.24</v>
      </c>
      <c r="L54" s="64"/>
      <c r="M54" s="64">
        <f>K54+L54</f>
        <v>-411652.24</v>
      </c>
    </row>
    <row r="55" spans="1:13" ht="15.75" customHeight="1">
      <c r="A55" s="23"/>
      <c r="B55" s="38"/>
      <c r="C55" s="17"/>
      <c r="D55" s="17"/>
      <c r="E55" s="64">
        <f>SUM(E54)</f>
        <v>940000</v>
      </c>
      <c r="F55" s="64"/>
      <c r="G55" s="64">
        <f>SUM(G54)</f>
        <v>940000</v>
      </c>
      <c r="H55" s="64">
        <f>SUM(H54)</f>
        <v>528347.76</v>
      </c>
      <c r="I55" s="64"/>
      <c r="J55" s="64">
        <f>SUM(J54)</f>
        <v>528347.76</v>
      </c>
      <c r="K55" s="64">
        <f>SUM(K54)</f>
        <v>-411652.24</v>
      </c>
      <c r="L55" s="64"/>
      <c r="M55" s="64">
        <f>SUM(M54)</f>
        <v>-411652.24</v>
      </c>
    </row>
    <row r="56" spans="1:13" ht="15.75" customHeight="1">
      <c r="A56" s="139" t="s">
        <v>64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</row>
    <row r="57" spans="1:13" ht="34.5" customHeight="1">
      <c r="A57" s="155" t="s">
        <v>128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</row>
    <row r="58" spans="1:13" ht="15.75">
      <c r="A58" s="17">
        <v>2</v>
      </c>
      <c r="B58" s="38" t="s">
        <v>10</v>
      </c>
      <c r="C58" s="22"/>
      <c r="D58" s="17"/>
      <c r="E58" s="17"/>
      <c r="F58" s="17" t="s">
        <v>66</v>
      </c>
      <c r="G58" s="17"/>
      <c r="H58" s="36"/>
      <c r="I58" s="17" t="s">
        <v>66</v>
      </c>
      <c r="J58" s="17" t="s">
        <v>66</v>
      </c>
      <c r="K58" s="17"/>
      <c r="L58" s="36"/>
      <c r="M58" s="36"/>
    </row>
    <row r="59" spans="1:13" ht="187.5" customHeight="1">
      <c r="A59" s="17" t="s">
        <v>67</v>
      </c>
      <c r="B59" s="38" t="s">
        <v>129</v>
      </c>
      <c r="C59" s="17" t="s">
        <v>60</v>
      </c>
      <c r="D59" s="17" t="s">
        <v>130</v>
      </c>
      <c r="E59" s="17">
        <v>123</v>
      </c>
      <c r="F59" s="17"/>
      <c r="G59" s="17">
        <f>E59+F59</f>
        <v>123</v>
      </c>
      <c r="H59" s="36">
        <v>80</v>
      </c>
      <c r="I59" s="17"/>
      <c r="J59" s="17">
        <f>H59+I59</f>
        <v>80</v>
      </c>
      <c r="K59" s="17">
        <f>J59-G59</f>
        <v>-43</v>
      </c>
      <c r="L59" s="36"/>
      <c r="M59" s="36">
        <f>K59+L59</f>
        <v>-43</v>
      </c>
    </row>
    <row r="60" spans="1:13" ht="192" customHeight="1">
      <c r="A60" s="17" t="s">
        <v>69</v>
      </c>
      <c r="B60" s="38" t="s">
        <v>131</v>
      </c>
      <c r="C60" s="17" t="s">
        <v>56</v>
      </c>
      <c r="D60" s="17" t="s">
        <v>130</v>
      </c>
      <c r="E60" s="17">
        <v>123</v>
      </c>
      <c r="F60" s="17"/>
      <c r="G60" s="17">
        <f>E60+F60</f>
        <v>123</v>
      </c>
      <c r="H60" s="37">
        <v>80</v>
      </c>
      <c r="I60" s="17"/>
      <c r="J60" s="17">
        <f>H60+I60</f>
        <v>80</v>
      </c>
      <c r="K60" s="17">
        <f>J60-G60</f>
        <v>-43</v>
      </c>
      <c r="L60" s="36"/>
      <c r="M60" s="36">
        <f>K60+L60</f>
        <v>-43</v>
      </c>
    </row>
    <row r="61" spans="1:13" ht="15.75" customHeight="1">
      <c r="A61" s="139" t="s">
        <v>64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</row>
    <row r="62" spans="1:13" ht="47.25" customHeight="1">
      <c r="A62" s="155" t="s">
        <v>132</v>
      </c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</row>
    <row r="63" spans="1:13" ht="15.75">
      <c r="A63" s="17">
        <v>3</v>
      </c>
      <c r="B63" s="38" t="s">
        <v>11</v>
      </c>
      <c r="C63" s="22"/>
      <c r="D63" s="17" t="s">
        <v>66</v>
      </c>
      <c r="E63" s="17" t="s">
        <v>66</v>
      </c>
      <c r="F63" s="17" t="s">
        <v>66</v>
      </c>
      <c r="G63" s="17"/>
      <c r="H63" s="36"/>
      <c r="I63" s="17" t="s">
        <v>66</v>
      </c>
      <c r="J63" s="17" t="s">
        <v>66</v>
      </c>
      <c r="K63" s="17"/>
      <c r="L63" s="36"/>
      <c r="M63" s="36"/>
    </row>
    <row r="64" spans="1:13" ht="113.25" customHeight="1">
      <c r="A64" s="17" t="s">
        <v>83</v>
      </c>
      <c r="B64" s="38" t="s">
        <v>133</v>
      </c>
      <c r="C64" s="17" t="s">
        <v>85</v>
      </c>
      <c r="D64" s="33" t="s">
        <v>134</v>
      </c>
      <c r="E64" s="39">
        <v>7650</v>
      </c>
      <c r="F64" s="39"/>
      <c r="G64" s="39">
        <f>E64+F64</f>
        <v>7650</v>
      </c>
      <c r="H64" s="65">
        <f>J55/J59</f>
        <v>6604.347</v>
      </c>
      <c r="I64" s="39"/>
      <c r="J64" s="39">
        <f>H64+I64</f>
        <v>6604.347</v>
      </c>
      <c r="K64" s="39">
        <f>J64-G64</f>
        <v>-1045.6530000000002</v>
      </c>
      <c r="L64" s="40"/>
      <c r="M64" s="40">
        <f>K64+L64</f>
        <v>-1045.6530000000002</v>
      </c>
    </row>
    <row r="65" spans="1:13" ht="23.25" customHeight="1">
      <c r="A65" s="17" t="s">
        <v>87</v>
      </c>
      <c r="B65" s="38" t="s">
        <v>135</v>
      </c>
      <c r="C65" s="17" t="s">
        <v>85</v>
      </c>
      <c r="D65" s="33" t="s">
        <v>134</v>
      </c>
      <c r="E65" s="39">
        <v>7650</v>
      </c>
      <c r="F65" s="39"/>
      <c r="G65" s="39">
        <f>E65+F65</f>
        <v>7650</v>
      </c>
      <c r="H65" s="65">
        <f>I45/J60</f>
        <v>0</v>
      </c>
      <c r="I65" s="39"/>
      <c r="J65" s="39">
        <f>H65+I65</f>
        <v>0</v>
      </c>
      <c r="K65" s="39">
        <f>J65-G65</f>
        <v>-7650</v>
      </c>
      <c r="L65" s="40"/>
      <c r="M65" s="40">
        <f>K65+L65</f>
        <v>-7650</v>
      </c>
    </row>
    <row r="66" spans="1:13" ht="15.75" customHeight="1">
      <c r="A66" s="139" t="s">
        <v>95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</row>
    <row r="67" spans="1:13" ht="15.75" customHeight="1">
      <c r="A67" s="155" t="s">
        <v>136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</row>
    <row r="68" spans="1:13" ht="15.75">
      <c r="A68" s="17">
        <v>4</v>
      </c>
      <c r="B68" s="38" t="s">
        <v>12</v>
      </c>
      <c r="C68" s="22"/>
      <c r="D68" s="17" t="s">
        <v>66</v>
      </c>
      <c r="E68" s="17" t="s">
        <v>66</v>
      </c>
      <c r="F68" s="17" t="s">
        <v>66</v>
      </c>
      <c r="G68" s="17"/>
      <c r="H68" s="36"/>
      <c r="I68" s="17" t="s">
        <v>66</v>
      </c>
      <c r="J68" s="17" t="s">
        <v>66</v>
      </c>
      <c r="K68" s="17"/>
      <c r="L68" s="36"/>
      <c r="M68" s="36"/>
    </row>
    <row r="69" spans="1:13" ht="113.25" customHeight="1">
      <c r="A69" s="23" t="s">
        <v>102</v>
      </c>
      <c r="B69" s="35" t="s">
        <v>137</v>
      </c>
      <c r="C69" s="17" t="s">
        <v>108</v>
      </c>
      <c r="D69" s="17" t="s">
        <v>138</v>
      </c>
      <c r="E69" s="44">
        <v>178</v>
      </c>
      <c r="F69" s="17"/>
      <c r="G69" s="44">
        <f>E69+F69</f>
        <v>178</v>
      </c>
      <c r="H69" s="37">
        <v>115.7</v>
      </c>
      <c r="I69" s="17"/>
      <c r="J69" s="37">
        <f>H69+I69</f>
        <v>115.7</v>
      </c>
      <c r="K69" s="37">
        <f>J69-G69</f>
        <v>-62.3</v>
      </c>
      <c r="L69" s="36"/>
      <c r="M69" s="37">
        <f>K69+L69</f>
        <v>-62.3</v>
      </c>
    </row>
    <row r="70" spans="1:13" ht="40.5" customHeight="1">
      <c r="A70" s="157" t="s">
        <v>124</v>
      </c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</row>
    <row r="71" spans="1:13" ht="36" customHeight="1">
      <c r="A71" s="58">
        <v>1</v>
      </c>
      <c r="B71" s="66" t="s">
        <v>9</v>
      </c>
      <c r="C71" s="58"/>
      <c r="D71" s="58"/>
      <c r="E71" s="58"/>
      <c r="F71" s="58"/>
      <c r="G71" s="58"/>
      <c r="H71" s="73"/>
      <c r="I71" s="73"/>
      <c r="J71" s="73"/>
      <c r="K71" s="73"/>
      <c r="L71" s="73"/>
      <c r="M71" s="73"/>
    </row>
    <row r="72" spans="1:13" ht="24.75" customHeight="1">
      <c r="A72" s="67" t="s">
        <v>140</v>
      </c>
      <c r="B72" s="68" t="s">
        <v>141</v>
      </c>
      <c r="C72" s="60" t="s">
        <v>142</v>
      </c>
      <c r="D72" s="60" t="s">
        <v>143</v>
      </c>
      <c r="E72" s="69">
        <v>180000</v>
      </c>
      <c r="F72" s="69">
        <v>0</v>
      </c>
      <c r="G72" s="69">
        <f>E72</f>
        <v>180000</v>
      </c>
      <c r="H72" s="69">
        <v>180000</v>
      </c>
      <c r="I72" s="69"/>
      <c r="J72" s="69">
        <f>H72+I72</f>
        <v>180000</v>
      </c>
      <c r="K72" s="69">
        <f>J72-G72</f>
        <v>0</v>
      </c>
      <c r="L72" s="69">
        <v>0</v>
      </c>
      <c r="M72" s="69">
        <f>K72+L72</f>
        <v>0</v>
      </c>
    </row>
    <row r="73" spans="1:13" ht="44.25" customHeight="1">
      <c r="A73" s="67" t="s">
        <v>144</v>
      </c>
      <c r="B73" s="68" t="s">
        <v>145</v>
      </c>
      <c r="C73" s="60" t="s">
        <v>146</v>
      </c>
      <c r="D73" s="60" t="s">
        <v>57</v>
      </c>
      <c r="E73" s="69">
        <v>12</v>
      </c>
      <c r="F73" s="69">
        <v>0</v>
      </c>
      <c r="G73" s="69">
        <v>12</v>
      </c>
      <c r="H73" s="69">
        <v>0</v>
      </c>
      <c r="I73" s="69"/>
      <c r="J73" s="69">
        <f aca="true" t="shared" si="2" ref="J73:J89">H73+I73</f>
        <v>0</v>
      </c>
      <c r="K73" s="69">
        <f aca="true" t="shared" si="3" ref="K73:K89">J73-G73</f>
        <v>-12</v>
      </c>
      <c r="L73" s="69">
        <v>0</v>
      </c>
      <c r="M73" s="69">
        <f aca="true" t="shared" si="4" ref="M73:M89">K73+L73</f>
        <v>-12</v>
      </c>
    </row>
    <row r="74" spans="1:13" ht="15.75">
      <c r="A74" s="58">
        <v>2</v>
      </c>
      <c r="B74" s="66" t="s">
        <v>10</v>
      </c>
      <c r="C74" s="58"/>
      <c r="D74" s="58"/>
      <c r="E74" s="70"/>
      <c r="F74" s="70"/>
      <c r="G74" s="69"/>
      <c r="H74" s="69"/>
      <c r="I74" s="69"/>
      <c r="J74" s="69"/>
      <c r="K74" s="69"/>
      <c r="L74" s="69"/>
      <c r="M74" s="69"/>
    </row>
    <row r="75" spans="1:13" ht="38.25">
      <c r="A75" s="67" t="s">
        <v>147</v>
      </c>
      <c r="B75" s="68" t="s">
        <v>148</v>
      </c>
      <c r="C75" s="60" t="s">
        <v>60</v>
      </c>
      <c r="D75" s="60" t="s">
        <v>57</v>
      </c>
      <c r="E75" s="69">
        <v>10</v>
      </c>
      <c r="F75" s="69">
        <v>0</v>
      </c>
      <c r="G75" s="69">
        <f>E75+F75</f>
        <v>10</v>
      </c>
      <c r="H75" s="69">
        <v>0</v>
      </c>
      <c r="I75" s="69"/>
      <c r="J75" s="69">
        <f t="shared" si="2"/>
        <v>0</v>
      </c>
      <c r="K75" s="69">
        <f t="shared" si="3"/>
        <v>-10</v>
      </c>
      <c r="L75" s="69">
        <v>0</v>
      </c>
      <c r="M75" s="69">
        <f t="shared" si="4"/>
        <v>-10</v>
      </c>
    </row>
    <row r="76" spans="1:13" ht="15.75">
      <c r="A76" s="58">
        <v>3</v>
      </c>
      <c r="B76" s="66" t="s">
        <v>11</v>
      </c>
      <c r="C76" s="58"/>
      <c r="D76" s="58"/>
      <c r="E76" s="70"/>
      <c r="F76" s="70"/>
      <c r="G76" s="69"/>
      <c r="H76" s="69"/>
      <c r="I76" s="69"/>
      <c r="J76" s="69"/>
      <c r="K76" s="69"/>
      <c r="L76" s="69"/>
      <c r="M76" s="69"/>
    </row>
    <row r="77" spans="1:13" ht="25.5">
      <c r="A77" s="67" t="s">
        <v>149</v>
      </c>
      <c r="B77" s="71" t="s">
        <v>150</v>
      </c>
      <c r="C77" s="60" t="s">
        <v>85</v>
      </c>
      <c r="D77" s="60" t="s">
        <v>151</v>
      </c>
      <c r="E77" s="69">
        <v>1500</v>
      </c>
      <c r="F77" s="69">
        <v>0</v>
      </c>
      <c r="G77" s="69">
        <f>E77</f>
        <v>1500</v>
      </c>
      <c r="H77" s="69">
        <v>0</v>
      </c>
      <c r="I77" s="69"/>
      <c r="J77" s="69">
        <f t="shared" si="2"/>
        <v>0</v>
      </c>
      <c r="K77" s="69">
        <f t="shared" si="3"/>
        <v>-1500</v>
      </c>
      <c r="L77" s="69">
        <v>0</v>
      </c>
      <c r="M77" s="69">
        <f t="shared" si="4"/>
        <v>-1500</v>
      </c>
    </row>
    <row r="78" spans="1:13" ht="15.75">
      <c r="A78" s="58">
        <v>4</v>
      </c>
      <c r="B78" s="66" t="s">
        <v>12</v>
      </c>
      <c r="C78" s="58"/>
      <c r="D78" s="58"/>
      <c r="E78" s="70"/>
      <c r="F78" s="70"/>
      <c r="G78" s="69"/>
      <c r="H78" s="69"/>
      <c r="I78" s="69"/>
      <c r="J78" s="69"/>
      <c r="K78" s="69"/>
      <c r="L78" s="69"/>
      <c r="M78" s="69"/>
    </row>
    <row r="79" spans="1:13" ht="89.25">
      <c r="A79" s="67" t="s">
        <v>152</v>
      </c>
      <c r="B79" s="57" t="s">
        <v>153</v>
      </c>
      <c r="C79" s="60" t="s">
        <v>108</v>
      </c>
      <c r="D79" s="57" t="s">
        <v>154</v>
      </c>
      <c r="E79" s="69">
        <v>100</v>
      </c>
      <c r="F79" s="69">
        <v>0</v>
      </c>
      <c r="G79" s="69">
        <v>100</v>
      </c>
      <c r="H79" s="69">
        <v>100</v>
      </c>
      <c r="I79" s="69"/>
      <c r="J79" s="69">
        <f t="shared" si="2"/>
        <v>100</v>
      </c>
      <c r="K79" s="69">
        <f t="shared" si="3"/>
        <v>0</v>
      </c>
      <c r="L79" s="69">
        <v>0</v>
      </c>
      <c r="M79" s="69">
        <f t="shared" si="4"/>
        <v>0</v>
      </c>
    </row>
    <row r="80" spans="1:13" ht="45" customHeight="1">
      <c r="A80" s="158" t="s">
        <v>125</v>
      </c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60"/>
    </row>
    <row r="81" spans="1:13" ht="15.75">
      <c r="A81" s="58">
        <v>1</v>
      </c>
      <c r="B81" s="66" t="s">
        <v>9</v>
      </c>
      <c r="C81" s="58"/>
      <c r="D81" s="58"/>
      <c r="E81" s="58"/>
      <c r="F81" s="58"/>
      <c r="G81" s="58"/>
      <c r="H81" s="73"/>
      <c r="I81" s="73"/>
      <c r="J81" s="37">
        <f t="shared" si="2"/>
        <v>0</v>
      </c>
      <c r="K81" s="37">
        <f t="shared" si="3"/>
        <v>0</v>
      </c>
      <c r="L81" s="73"/>
      <c r="M81" s="37">
        <f t="shared" si="4"/>
        <v>0</v>
      </c>
    </row>
    <row r="82" spans="1:13" ht="76.5">
      <c r="A82" s="67" t="s">
        <v>140</v>
      </c>
      <c r="B82" s="68" t="s">
        <v>155</v>
      </c>
      <c r="C82" s="60" t="s">
        <v>142</v>
      </c>
      <c r="D82" s="60" t="s">
        <v>143</v>
      </c>
      <c r="E82" s="69">
        <v>310000</v>
      </c>
      <c r="F82" s="69">
        <v>0</v>
      </c>
      <c r="G82" s="69">
        <f>E82</f>
        <v>310000</v>
      </c>
      <c r="H82" s="69">
        <v>310000</v>
      </c>
      <c r="I82" s="69">
        <v>0</v>
      </c>
      <c r="J82" s="37">
        <f t="shared" si="2"/>
        <v>310000</v>
      </c>
      <c r="K82" s="37">
        <f t="shared" si="3"/>
        <v>0</v>
      </c>
      <c r="L82" s="69">
        <v>0</v>
      </c>
      <c r="M82" s="37">
        <f t="shared" si="4"/>
        <v>0</v>
      </c>
    </row>
    <row r="83" spans="1:13" ht="25.5">
      <c r="A83" s="67" t="s">
        <v>144</v>
      </c>
      <c r="B83" s="68" t="s">
        <v>145</v>
      </c>
      <c r="C83" s="60" t="s">
        <v>146</v>
      </c>
      <c r="D83" s="60" t="s">
        <v>57</v>
      </c>
      <c r="E83" s="69">
        <v>12</v>
      </c>
      <c r="F83" s="69">
        <v>0</v>
      </c>
      <c r="G83" s="69">
        <v>12</v>
      </c>
      <c r="H83" s="69">
        <v>12</v>
      </c>
      <c r="I83" s="69">
        <v>0</v>
      </c>
      <c r="J83" s="37">
        <f t="shared" si="2"/>
        <v>12</v>
      </c>
      <c r="K83" s="37">
        <f t="shared" si="3"/>
        <v>0</v>
      </c>
      <c r="L83" s="69">
        <v>0</v>
      </c>
      <c r="M83" s="37">
        <f t="shared" si="4"/>
        <v>0</v>
      </c>
    </row>
    <row r="84" spans="1:13" ht="15.75">
      <c r="A84" s="58">
        <v>2</v>
      </c>
      <c r="B84" s="66" t="s">
        <v>10</v>
      </c>
      <c r="C84" s="58"/>
      <c r="D84" s="58"/>
      <c r="E84" s="69"/>
      <c r="F84" s="69"/>
      <c r="G84" s="69"/>
      <c r="H84" s="69"/>
      <c r="I84" s="73"/>
      <c r="J84" s="37"/>
      <c r="K84" s="37"/>
      <c r="L84" s="73"/>
      <c r="M84" s="37">
        <f t="shared" si="4"/>
        <v>0</v>
      </c>
    </row>
    <row r="85" spans="1:13" ht="34.5" customHeight="1">
      <c r="A85" s="67" t="s">
        <v>147</v>
      </c>
      <c r="B85" s="68" t="s">
        <v>156</v>
      </c>
      <c r="C85" s="60" t="s">
        <v>60</v>
      </c>
      <c r="D85" s="60" t="s">
        <v>57</v>
      </c>
      <c r="E85" s="69">
        <v>26</v>
      </c>
      <c r="F85" s="69">
        <v>0</v>
      </c>
      <c r="G85" s="69">
        <f>E85+F85</f>
        <v>26</v>
      </c>
      <c r="H85" s="69">
        <v>26</v>
      </c>
      <c r="I85" s="69">
        <v>0</v>
      </c>
      <c r="J85" s="37">
        <f t="shared" si="2"/>
        <v>26</v>
      </c>
      <c r="K85" s="37">
        <f t="shared" si="3"/>
        <v>0</v>
      </c>
      <c r="L85" s="69">
        <v>0</v>
      </c>
      <c r="M85" s="37">
        <f t="shared" si="4"/>
        <v>0</v>
      </c>
    </row>
    <row r="86" spans="1:13" ht="15.75">
      <c r="A86" s="58">
        <v>3</v>
      </c>
      <c r="B86" s="66" t="s">
        <v>11</v>
      </c>
      <c r="C86" s="58"/>
      <c r="D86" s="58"/>
      <c r="E86" s="69"/>
      <c r="F86" s="69"/>
      <c r="G86" s="69"/>
      <c r="H86" s="69"/>
      <c r="I86" s="69"/>
      <c r="J86" s="37"/>
      <c r="K86" s="37"/>
      <c r="L86" s="73"/>
      <c r="M86" s="37">
        <f t="shared" si="4"/>
        <v>0</v>
      </c>
    </row>
    <row r="87" spans="1:13" ht="25.5">
      <c r="A87" s="67" t="s">
        <v>149</v>
      </c>
      <c r="B87" s="71" t="s">
        <v>157</v>
      </c>
      <c r="C87" s="60" t="s">
        <v>85</v>
      </c>
      <c r="D87" s="60" t="s">
        <v>151</v>
      </c>
      <c r="E87" s="69">
        <v>1000</v>
      </c>
      <c r="F87" s="69">
        <v>0</v>
      </c>
      <c r="G87" s="69">
        <f>E87</f>
        <v>1000</v>
      </c>
      <c r="H87" s="69">
        <v>1000</v>
      </c>
      <c r="I87" s="69">
        <v>0</v>
      </c>
      <c r="J87" s="37">
        <f t="shared" si="2"/>
        <v>1000</v>
      </c>
      <c r="K87" s="37">
        <f t="shared" si="3"/>
        <v>0</v>
      </c>
      <c r="L87" s="69">
        <v>0</v>
      </c>
      <c r="M87" s="37">
        <f t="shared" si="4"/>
        <v>0</v>
      </c>
    </row>
    <row r="88" spans="1:13" ht="17.25" customHeight="1">
      <c r="A88" s="58">
        <v>4</v>
      </c>
      <c r="B88" s="66" t="s">
        <v>12</v>
      </c>
      <c r="C88" s="58"/>
      <c r="D88" s="58"/>
      <c r="E88" s="69"/>
      <c r="F88" s="69"/>
      <c r="G88" s="69"/>
      <c r="H88" s="69"/>
      <c r="I88" s="69"/>
      <c r="J88" s="37"/>
      <c r="K88" s="37"/>
      <c r="L88" s="73"/>
      <c r="M88" s="37">
        <f t="shared" si="4"/>
        <v>0</v>
      </c>
    </row>
    <row r="89" spans="1:13" ht="72">
      <c r="A89" s="67" t="s">
        <v>152</v>
      </c>
      <c r="B89" s="57" t="s">
        <v>158</v>
      </c>
      <c r="C89" s="60" t="s">
        <v>108</v>
      </c>
      <c r="D89" s="72" t="s">
        <v>159</v>
      </c>
      <c r="E89" s="69">
        <v>100</v>
      </c>
      <c r="F89" s="69">
        <v>0</v>
      </c>
      <c r="G89" s="69">
        <v>100</v>
      </c>
      <c r="H89" s="69">
        <v>100</v>
      </c>
      <c r="I89" s="69">
        <v>0</v>
      </c>
      <c r="J89" s="37">
        <f t="shared" si="2"/>
        <v>100</v>
      </c>
      <c r="K89" s="37">
        <f t="shared" si="3"/>
        <v>0</v>
      </c>
      <c r="L89" s="69">
        <v>0</v>
      </c>
      <c r="M89" s="37">
        <f t="shared" si="4"/>
        <v>0</v>
      </c>
    </row>
    <row r="90" spans="1:13" ht="15.75">
      <c r="A90" s="139" t="s">
        <v>95</v>
      </c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</row>
    <row r="91" spans="1:13" ht="27" customHeight="1">
      <c r="A91" s="155" t="s">
        <v>139</v>
      </c>
      <c r="B91" s="155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</row>
    <row r="92" spans="1:13" ht="15.75">
      <c r="A92" s="139" t="s">
        <v>24</v>
      </c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</row>
    <row r="93" spans="1:13" ht="48.75" customHeight="1">
      <c r="A93" s="155" t="s">
        <v>115</v>
      </c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</row>
    <row r="94" spans="1:13" ht="15.75">
      <c r="A94" s="1"/>
      <c r="B94" s="46"/>
      <c r="C94" s="45"/>
      <c r="D94" s="46"/>
      <c r="E94" s="45"/>
      <c r="F94" s="45"/>
      <c r="G94" s="45"/>
      <c r="H94" s="45"/>
      <c r="I94" s="45"/>
      <c r="J94" s="45"/>
      <c r="K94" s="45"/>
      <c r="L94" s="45"/>
      <c r="M94" s="45"/>
    </row>
    <row r="95" spans="1:13" ht="15.75">
      <c r="A95" s="5" t="s">
        <v>39</v>
      </c>
      <c r="B95" s="30"/>
      <c r="C95" s="5"/>
      <c r="D95" s="30"/>
      <c r="E95" s="45"/>
      <c r="F95" s="45"/>
      <c r="G95" s="45"/>
      <c r="H95" s="45"/>
      <c r="I95" s="45"/>
      <c r="J95" s="45"/>
      <c r="K95" s="45"/>
      <c r="L95" s="45"/>
      <c r="M95" s="45"/>
    </row>
    <row r="96" spans="1:13" ht="15.75">
      <c r="A96" s="138" t="s">
        <v>40</v>
      </c>
      <c r="B96" s="138"/>
      <c r="C96" s="138"/>
      <c r="D96" s="138"/>
      <c r="E96" s="45"/>
      <c r="F96" s="45"/>
      <c r="G96" s="45"/>
      <c r="H96" s="45"/>
      <c r="I96" s="45"/>
      <c r="J96" s="45"/>
      <c r="K96" s="45"/>
      <c r="L96" s="45"/>
      <c r="M96" s="45"/>
    </row>
    <row r="97" spans="1:13" ht="15.75">
      <c r="A97" s="7" t="s">
        <v>41</v>
      </c>
      <c r="B97" s="31"/>
      <c r="C97" s="7"/>
      <c r="D97" s="31"/>
      <c r="E97" s="45"/>
      <c r="F97" s="45"/>
      <c r="G97" s="45"/>
      <c r="H97" s="45"/>
      <c r="I97" s="45"/>
      <c r="J97" s="45"/>
      <c r="K97" s="45"/>
      <c r="L97" s="45"/>
      <c r="M97" s="45"/>
    </row>
    <row r="98" spans="1:13" ht="15.75">
      <c r="A98" s="151" t="s">
        <v>116</v>
      </c>
      <c r="B98" s="151"/>
      <c r="C98" s="151"/>
      <c r="D98" s="151"/>
      <c r="E98" s="151"/>
      <c r="F98" s="45"/>
      <c r="G98" s="45"/>
      <c r="H98" s="45"/>
      <c r="I98" s="45"/>
      <c r="J98" s="45"/>
      <c r="K98" s="45"/>
      <c r="L98" s="45"/>
      <c r="M98" s="45"/>
    </row>
    <row r="99" spans="1:13" ht="15.75">
      <c r="A99" s="151"/>
      <c r="B99" s="151"/>
      <c r="C99" s="151"/>
      <c r="D99" s="151"/>
      <c r="E99" s="151"/>
      <c r="F99" s="45"/>
      <c r="G99" s="156"/>
      <c r="H99" s="156"/>
      <c r="I99" s="45"/>
      <c r="J99" s="156" t="s">
        <v>118</v>
      </c>
      <c r="K99" s="156"/>
      <c r="L99" s="156"/>
      <c r="M99" s="156"/>
    </row>
    <row r="100" spans="1:13" ht="15.75" customHeight="1">
      <c r="A100" s="130"/>
      <c r="B100" s="193"/>
      <c r="C100" s="130"/>
      <c r="D100" s="193"/>
      <c r="E100" s="130"/>
      <c r="F100" s="45"/>
      <c r="G100" s="153" t="s">
        <v>13</v>
      </c>
      <c r="H100" s="153"/>
      <c r="I100" s="45"/>
      <c r="J100" s="152" t="s">
        <v>29</v>
      </c>
      <c r="K100" s="152"/>
      <c r="L100" s="152"/>
      <c r="M100" s="152"/>
    </row>
    <row r="101" spans="1:13" ht="15.75">
      <c r="A101" s="151" t="s">
        <v>117</v>
      </c>
      <c r="B101" s="151"/>
      <c r="C101" s="151"/>
      <c r="D101" s="151"/>
      <c r="E101" s="151"/>
      <c r="F101" s="45"/>
      <c r="G101" s="156"/>
      <c r="H101" s="156"/>
      <c r="I101" s="45"/>
      <c r="J101" s="156" t="s">
        <v>270</v>
      </c>
      <c r="K101" s="156"/>
      <c r="L101" s="156"/>
      <c r="M101" s="156"/>
    </row>
    <row r="102" spans="1:13" ht="15.75" customHeight="1">
      <c r="A102" s="151"/>
      <c r="B102" s="151"/>
      <c r="C102" s="151"/>
      <c r="D102" s="151"/>
      <c r="E102" s="151"/>
      <c r="F102" s="45"/>
      <c r="G102" s="153" t="s">
        <v>13</v>
      </c>
      <c r="H102" s="153"/>
      <c r="I102" s="45"/>
      <c r="J102" s="152" t="s">
        <v>29</v>
      </c>
      <c r="K102" s="152"/>
      <c r="L102" s="152"/>
      <c r="M102" s="152"/>
    </row>
  </sheetData>
  <sheetProtection/>
  <mergeCells count="76">
    <mergeCell ref="A66:M66"/>
    <mergeCell ref="A67:M67"/>
    <mergeCell ref="E49:G49"/>
    <mergeCell ref="H49:J49"/>
    <mergeCell ref="K49:M49"/>
    <mergeCell ref="A56:M56"/>
    <mergeCell ref="A61:M61"/>
    <mergeCell ref="A62:M62"/>
    <mergeCell ref="A57:M57"/>
    <mergeCell ref="B44:D44"/>
    <mergeCell ref="B45:D45"/>
    <mergeCell ref="A49:A50"/>
    <mergeCell ref="B49:B50"/>
    <mergeCell ref="C49:C50"/>
    <mergeCell ref="D49:D50"/>
    <mergeCell ref="A41:A42"/>
    <mergeCell ref="B41:D42"/>
    <mergeCell ref="E41:G41"/>
    <mergeCell ref="H41:J41"/>
    <mergeCell ref="K41:M41"/>
    <mergeCell ref="B43:D43"/>
    <mergeCell ref="U30:W30"/>
    <mergeCell ref="X30:Z30"/>
    <mergeCell ref="B32:D32"/>
    <mergeCell ref="B36:D36"/>
    <mergeCell ref="A37:M37"/>
    <mergeCell ref="A30:A31"/>
    <mergeCell ref="B30:D31"/>
    <mergeCell ref="E30:G30"/>
    <mergeCell ref="H30:J30"/>
    <mergeCell ref="A11:A12"/>
    <mergeCell ref="E11:M11"/>
    <mergeCell ref="E12:M12"/>
    <mergeCell ref="K30:M30"/>
    <mergeCell ref="R30:T30"/>
    <mergeCell ref="A13:M13"/>
    <mergeCell ref="B15:M15"/>
    <mergeCell ref="B16:M16"/>
    <mergeCell ref="B22:M22"/>
    <mergeCell ref="B26:M26"/>
    <mergeCell ref="J1:M4"/>
    <mergeCell ref="A5:M5"/>
    <mergeCell ref="A6:M6"/>
    <mergeCell ref="A7:A8"/>
    <mergeCell ref="E7:M7"/>
    <mergeCell ref="E8:M8"/>
    <mergeCell ref="A9:A10"/>
    <mergeCell ref="E9:M9"/>
    <mergeCell ref="E10:M10"/>
    <mergeCell ref="B34:D34"/>
    <mergeCell ref="B35:D35"/>
    <mergeCell ref="A53:M53"/>
    <mergeCell ref="B33:D33"/>
    <mergeCell ref="A18:M18"/>
    <mergeCell ref="B23:M23"/>
    <mergeCell ref="B24:M24"/>
    <mergeCell ref="B25:M25"/>
    <mergeCell ref="A38:M38"/>
    <mergeCell ref="A39:M39"/>
    <mergeCell ref="A98:E99"/>
    <mergeCell ref="A101:E102"/>
    <mergeCell ref="A90:M90"/>
    <mergeCell ref="A91:M91"/>
    <mergeCell ref="A92:M92"/>
    <mergeCell ref="A93:M93"/>
    <mergeCell ref="A96:D96"/>
    <mergeCell ref="J99:M99"/>
    <mergeCell ref="G99:H99"/>
    <mergeCell ref="A70:M70"/>
    <mergeCell ref="A80:M80"/>
    <mergeCell ref="J102:M102"/>
    <mergeCell ref="G102:H102"/>
    <mergeCell ref="J101:M101"/>
    <mergeCell ref="G101:H101"/>
    <mergeCell ref="J100:M100"/>
    <mergeCell ref="G100:H100"/>
  </mergeCells>
  <printOptions/>
  <pageMargins left="0.35433070866141736" right="0.15748031496062992" top="0.15748031496062992" bottom="0.11811023622047245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6"/>
  <sheetViews>
    <sheetView view="pageBreakPreview" zoomScale="60" zoomScalePageLayoutView="0" workbookViewId="0" topLeftCell="A1">
      <selection activeCell="B15" sqref="B15:M15"/>
    </sheetView>
  </sheetViews>
  <sheetFormatPr defaultColWidth="9.140625" defaultRowHeight="15"/>
  <cols>
    <col min="1" max="1" width="5.8515625" style="4" customWidth="1"/>
    <col min="2" max="2" width="27.7109375" style="11" customWidth="1"/>
    <col min="3" max="3" width="9.00390625" style="4" customWidth="1"/>
    <col min="4" max="4" width="12.57421875" style="11" customWidth="1"/>
    <col min="5" max="5" width="13.00390625" style="4" customWidth="1"/>
    <col min="6" max="6" width="12.140625" style="4" customWidth="1"/>
    <col min="7" max="8" width="13.00390625" style="4" customWidth="1"/>
    <col min="9" max="9" width="12.28125" style="4" customWidth="1"/>
    <col min="10" max="12" width="13.00390625" style="4" customWidth="1"/>
    <col min="13" max="13" width="11.7109375" style="4" customWidth="1"/>
    <col min="14" max="16384" width="9.140625" style="4" customWidth="1"/>
  </cols>
  <sheetData>
    <row r="1" spans="1:13" ht="15.75" customHeight="1">
      <c r="A1" s="45"/>
      <c r="B1" s="46"/>
      <c r="C1" s="45"/>
      <c r="D1" s="46"/>
      <c r="E1" s="45"/>
      <c r="F1" s="45"/>
      <c r="G1" s="45"/>
      <c r="H1" s="45"/>
      <c r="I1" s="45"/>
      <c r="J1" s="141" t="s">
        <v>42</v>
      </c>
      <c r="K1" s="141"/>
      <c r="L1" s="141"/>
      <c r="M1" s="141"/>
    </row>
    <row r="2" spans="1:13" ht="15.75">
      <c r="A2" s="45"/>
      <c r="B2" s="46"/>
      <c r="C2" s="45"/>
      <c r="D2" s="46"/>
      <c r="E2" s="45"/>
      <c r="F2" s="45"/>
      <c r="G2" s="45"/>
      <c r="H2" s="45"/>
      <c r="I2" s="45"/>
      <c r="J2" s="141"/>
      <c r="K2" s="141"/>
      <c r="L2" s="141"/>
      <c r="M2" s="141"/>
    </row>
    <row r="3" spans="1:13" ht="15.75">
      <c r="A3" s="45"/>
      <c r="B3" s="46"/>
      <c r="C3" s="45"/>
      <c r="D3" s="46"/>
      <c r="E3" s="45"/>
      <c r="F3" s="45"/>
      <c r="G3" s="45"/>
      <c r="H3" s="45"/>
      <c r="I3" s="45"/>
      <c r="J3" s="141"/>
      <c r="K3" s="141"/>
      <c r="L3" s="141"/>
      <c r="M3" s="141"/>
    </row>
    <row r="4" spans="1:13" ht="4.5" customHeight="1">
      <c r="A4" s="45"/>
      <c r="B4" s="46"/>
      <c r="C4" s="45"/>
      <c r="D4" s="46"/>
      <c r="E4" s="45"/>
      <c r="F4" s="45"/>
      <c r="G4" s="45"/>
      <c r="H4" s="45"/>
      <c r="I4" s="45"/>
      <c r="J4" s="141"/>
      <c r="K4" s="141"/>
      <c r="L4" s="141"/>
      <c r="M4" s="141"/>
    </row>
    <row r="5" spans="1:13" ht="15.75">
      <c r="A5" s="143" t="s">
        <v>17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3" ht="15.75">
      <c r="A6" s="143" t="s">
        <v>489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3" ht="15.75">
      <c r="A7" s="142" t="s">
        <v>0</v>
      </c>
      <c r="B7" s="24">
        <v>1100000</v>
      </c>
      <c r="C7" s="10"/>
      <c r="D7" s="46"/>
      <c r="E7" s="132" t="s">
        <v>44</v>
      </c>
      <c r="F7" s="132"/>
      <c r="G7" s="132"/>
      <c r="H7" s="132"/>
      <c r="I7" s="132"/>
      <c r="J7" s="132"/>
      <c r="K7" s="132"/>
      <c r="L7" s="132"/>
      <c r="M7" s="132"/>
    </row>
    <row r="8" spans="1:13" ht="15" customHeight="1">
      <c r="A8" s="142"/>
      <c r="B8" s="25" t="s">
        <v>26</v>
      </c>
      <c r="C8" s="8"/>
      <c r="D8" s="46"/>
      <c r="E8" s="133" t="s">
        <v>15</v>
      </c>
      <c r="F8" s="133"/>
      <c r="G8" s="133"/>
      <c r="H8" s="133"/>
      <c r="I8" s="133"/>
      <c r="J8" s="133"/>
      <c r="K8" s="133"/>
      <c r="L8" s="133"/>
      <c r="M8" s="133"/>
    </row>
    <row r="9" spans="1:13" ht="15.75">
      <c r="A9" s="142" t="s">
        <v>1</v>
      </c>
      <c r="B9" s="24">
        <v>1110000</v>
      </c>
      <c r="C9" s="10"/>
      <c r="D9" s="46"/>
      <c r="E9" s="132" t="s">
        <v>44</v>
      </c>
      <c r="F9" s="132"/>
      <c r="G9" s="132"/>
      <c r="H9" s="132"/>
      <c r="I9" s="132"/>
      <c r="J9" s="132"/>
      <c r="K9" s="132"/>
      <c r="L9" s="132"/>
      <c r="M9" s="132"/>
    </row>
    <row r="10" spans="1:13" ht="15" customHeight="1">
      <c r="A10" s="142"/>
      <c r="B10" s="25" t="s">
        <v>26</v>
      </c>
      <c r="C10" s="8"/>
      <c r="D10" s="46"/>
      <c r="E10" s="144" t="s">
        <v>14</v>
      </c>
      <c r="F10" s="144"/>
      <c r="G10" s="144"/>
      <c r="H10" s="144"/>
      <c r="I10" s="144"/>
      <c r="J10" s="144"/>
      <c r="K10" s="144"/>
      <c r="L10" s="144"/>
      <c r="M10" s="144"/>
    </row>
    <row r="11" spans="1:13" ht="15.75">
      <c r="A11" s="142" t="s">
        <v>2</v>
      </c>
      <c r="B11" s="26">
        <v>1113123</v>
      </c>
      <c r="C11" s="3">
        <v>1040</v>
      </c>
      <c r="D11" s="46"/>
      <c r="E11" s="132" t="s">
        <v>160</v>
      </c>
      <c r="F11" s="132"/>
      <c r="G11" s="132"/>
      <c r="H11" s="132"/>
      <c r="I11" s="132"/>
      <c r="J11" s="132"/>
      <c r="K11" s="132"/>
      <c r="L11" s="132"/>
      <c r="M11" s="132"/>
    </row>
    <row r="12" spans="1:13" ht="15" customHeight="1">
      <c r="A12" s="142"/>
      <c r="B12" s="25" t="s">
        <v>26</v>
      </c>
      <c r="C12" s="2" t="s">
        <v>3</v>
      </c>
      <c r="D12" s="46"/>
      <c r="E12" s="133" t="s">
        <v>16</v>
      </c>
      <c r="F12" s="133"/>
      <c r="G12" s="133"/>
      <c r="H12" s="133"/>
      <c r="I12" s="133"/>
      <c r="J12" s="133"/>
      <c r="K12" s="133"/>
      <c r="L12" s="133"/>
      <c r="M12" s="133"/>
    </row>
    <row r="13" spans="1:13" ht="19.5" customHeight="1">
      <c r="A13" s="138" t="s">
        <v>30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</row>
    <row r="14" spans="1:13" ht="5.25" customHeight="1">
      <c r="A14" s="1"/>
      <c r="B14" s="46"/>
      <c r="C14" s="45"/>
      <c r="D14" s="46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15" customFormat="1" ht="22.5" customHeight="1">
      <c r="A15" s="14" t="s">
        <v>25</v>
      </c>
      <c r="B15" s="134" t="s">
        <v>27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ht="33" customHeight="1">
      <c r="A16" s="9">
        <v>1</v>
      </c>
      <c r="B16" s="135" t="s">
        <v>162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7"/>
    </row>
    <row r="17" spans="1:13" ht="8.25" customHeight="1">
      <c r="A17" s="1"/>
      <c r="B17" s="46"/>
      <c r="C17" s="45"/>
      <c r="D17" s="46"/>
      <c r="E17" s="45"/>
      <c r="F17" s="45"/>
      <c r="G17" s="45"/>
      <c r="H17" s="45"/>
      <c r="I17" s="45"/>
      <c r="J17" s="45"/>
      <c r="K17" s="45"/>
      <c r="L17" s="45"/>
      <c r="M17" s="45"/>
    </row>
    <row r="18" spans="1:13" ht="15.75">
      <c r="A18" s="5" t="s">
        <v>163</v>
      </c>
      <c r="B18" s="46"/>
      <c r="C18" s="45"/>
      <c r="D18" s="46"/>
      <c r="E18" s="45"/>
      <c r="F18" s="45"/>
      <c r="G18" s="45"/>
      <c r="H18" s="45"/>
      <c r="I18" s="45"/>
      <c r="J18" s="45"/>
      <c r="K18" s="45"/>
      <c r="L18" s="45"/>
      <c r="M18" s="45"/>
    </row>
    <row r="19" spans="1:13" ht="3.75" customHeight="1">
      <c r="A19" s="10"/>
      <c r="B19" s="46"/>
      <c r="C19" s="45"/>
      <c r="D19" s="46"/>
      <c r="E19" s="45"/>
      <c r="F19" s="45"/>
      <c r="G19" s="45"/>
      <c r="H19" s="45"/>
      <c r="I19" s="45"/>
      <c r="J19" s="45"/>
      <c r="K19" s="45"/>
      <c r="L19" s="45"/>
      <c r="M19" s="45"/>
    </row>
    <row r="20" spans="1:13" ht="15.75">
      <c r="A20" s="5" t="s">
        <v>31</v>
      </c>
      <c r="B20" s="46"/>
      <c r="C20" s="45"/>
      <c r="D20" s="46"/>
      <c r="E20" s="45"/>
      <c r="F20" s="45"/>
      <c r="G20" s="45"/>
      <c r="H20" s="45"/>
      <c r="I20" s="45"/>
      <c r="J20" s="45"/>
      <c r="K20" s="45"/>
      <c r="L20" s="45"/>
      <c r="M20" s="45"/>
    </row>
    <row r="21" spans="1:13" ht="6" customHeight="1">
      <c r="A21" s="1"/>
      <c r="B21" s="46"/>
      <c r="C21" s="45"/>
      <c r="D21" s="46"/>
      <c r="E21" s="45"/>
      <c r="F21" s="45"/>
      <c r="G21" s="45"/>
      <c r="H21" s="45"/>
      <c r="I21" s="45"/>
      <c r="J21" s="45"/>
      <c r="K21" s="45"/>
      <c r="L21" s="45"/>
      <c r="M21" s="45"/>
    </row>
    <row r="22" spans="1:13" s="15" customFormat="1" ht="24" customHeight="1">
      <c r="A22" s="14" t="s">
        <v>25</v>
      </c>
      <c r="B22" s="134" t="s">
        <v>5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ht="58.5" customHeight="1">
      <c r="A23" s="9">
        <v>1</v>
      </c>
      <c r="B23" s="135" t="s">
        <v>164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</row>
    <row r="24" spans="1:13" ht="15.75" hidden="1">
      <c r="A24" s="9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1:13" ht="9" customHeight="1">
      <c r="A25" s="1"/>
      <c r="B25" s="46"/>
      <c r="C25" s="45"/>
      <c r="D25" s="46"/>
      <c r="E25" s="45"/>
      <c r="F25" s="45"/>
      <c r="G25" s="45"/>
      <c r="H25" s="45"/>
      <c r="I25" s="45"/>
      <c r="J25" s="45"/>
      <c r="K25" s="45"/>
      <c r="L25" s="45"/>
      <c r="M25" s="45"/>
    </row>
    <row r="26" spans="1:13" ht="15.75">
      <c r="A26" s="5" t="s">
        <v>32</v>
      </c>
      <c r="B26" s="46"/>
      <c r="C26" s="45"/>
      <c r="D26" s="46"/>
      <c r="E26" s="45"/>
      <c r="F26" s="45"/>
      <c r="G26" s="45"/>
      <c r="H26" s="45"/>
      <c r="I26" s="45"/>
      <c r="J26" s="45"/>
      <c r="K26" s="45"/>
      <c r="L26" s="45"/>
      <c r="M26" s="45"/>
    </row>
    <row r="27" spans="1:13" ht="12.75" customHeight="1">
      <c r="A27" s="45"/>
      <c r="B27" s="27"/>
      <c r="C27" s="45"/>
      <c r="D27" s="46"/>
      <c r="E27" s="45"/>
      <c r="F27" s="45"/>
      <c r="G27" s="45"/>
      <c r="H27" s="45"/>
      <c r="I27" s="45"/>
      <c r="J27" s="45"/>
      <c r="K27" s="45"/>
      <c r="L27" s="49" t="s">
        <v>28</v>
      </c>
      <c r="M27" s="45"/>
    </row>
    <row r="28" spans="1:26" s="11" customFormat="1" ht="18.75" customHeight="1">
      <c r="A28" s="139" t="s">
        <v>25</v>
      </c>
      <c r="B28" s="139" t="s">
        <v>33</v>
      </c>
      <c r="C28" s="139"/>
      <c r="D28" s="139"/>
      <c r="E28" s="139" t="s">
        <v>18</v>
      </c>
      <c r="F28" s="139"/>
      <c r="G28" s="139"/>
      <c r="H28" s="139" t="s">
        <v>34</v>
      </c>
      <c r="I28" s="139"/>
      <c r="J28" s="139"/>
      <c r="K28" s="139" t="s">
        <v>19</v>
      </c>
      <c r="L28" s="139"/>
      <c r="M28" s="139"/>
      <c r="R28" s="131"/>
      <c r="S28" s="131"/>
      <c r="T28" s="131"/>
      <c r="U28" s="131"/>
      <c r="V28" s="131"/>
      <c r="W28" s="131"/>
      <c r="X28" s="131"/>
      <c r="Y28" s="131"/>
      <c r="Z28" s="131"/>
    </row>
    <row r="29" spans="1:26" s="11" customFormat="1" ht="25.5">
      <c r="A29" s="139"/>
      <c r="B29" s="139"/>
      <c r="C29" s="139"/>
      <c r="D29" s="139"/>
      <c r="E29" s="12" t="s">
        <v>20</v>
      </c>
      <c r="F29" s="12" t="s">
        <v>21</v>
      </c>
      <c r="G29" s="12" t="s">
        <v>22</v>
      </c>
      <c r="H29" s="12" t="s">
        <v>20</v>
      </c>
      <c r="I29" s="12" t="s">
        <v>21</v>
      </c>
      <c r="J29" s="12" t="s">
        <v>22</v>
      </c>
      <c r="K29" s="12" t="s">
        <v>20</v>
      </c>
      <c r="L29" s="12" t="s">
        <v>21</v>
      </c>
      <c r="M29" s="12" t="s">
        <v>22</v>
      </c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5.75">
      <c r="A30" s="9">
        <v>1</v>
      </c>
      <c r="B30" s="145">
        <v>2</v>
      </c>
      <c r="C30" s="145"/>
      <c r="D30" s="145"/>
      <c r="E30" s="9">
        <v>3</v>
      </c>
      <c r="F30" s="9">
        <v>4</v>
      </c>
      <c r="G30" s="9">
        <v>5</v>
      </c>
      <c r="H30" s="9">
        <v>6</v>
      </c>
      <c r="I30" s="9">
        <v>7</v>
      </c>
      <c r="J30" s="9">
        <v>8</v>
      </c>
      <c r="K30" s="9">
        <v>9</v>
      </c>
      <c r="L30" s="9">
        <v>10</v>
      </c>
      <c r="M30" s="9">
        <v>11</v>
      </c>
      <c r="R30" s="6"/>
      <c r="S30" s="6"/>
      <c r="T30" s="6"/>
      <c r="U30" s="6"/>
      <c r="V30" s="6"/>
      <c r="W30" s="6"/>
      <c r="X30" s="6"/>
      <c r="Y30" s="6"/>
      <c r="Z30" s="6"/>
    </row>
    <row r="31" spans="1:26" ht="33" customHeight="1">
      <c r="A31" s="9"/>
      <c r="B31" s="149" t="s">
        <v>165</v>
      </c>
      <c r="C31" s="149"/>
      <c r="D31" s="149"/>
      <c r="E31" s="9">
        <v>550060</v>
      </c>
      <c r="F31" s="9">
        <v>0</v>
      </c>
      <c r="G31" s="9">
        <f>E31</f>
        <v>550060</v>
      </c>
      <c r="H31" s="9">
        <v>550059.8</v>
      </c>
      <c r="I31" s="9">
        <v>0</v>
      </c>
      <c r="J31" s="9">
        <f>H31</f>
        <v>550059.8</v>
      </c>
      <c r="K31" s="9">
        <f>H31-E31</f>
        <v>-0.19999999995343387</v>
      </c>
      <c r="L31" s="9">
        <v>0</v>
      </c>
      <c r="M31" s="9">
        <f>K31+L31</f>
        <v>-0.19999999995343387</v>
      </c>
      <c r="R31" s="6"/>
      <c r="S31" s="6"/>
      <c r="T31" s="6"/>
      <c r="U31" s="6"/>
      <c r="V31" s="6"/>
      <c r="W31" s="6"/>
      <c r="X31" s="6"/>
      <c r="Y31" s="6"/>
      <c r="Z31" s="6"/>
    </row>
    <row r="32" spans="1:26" ht="15.75">
      <c r="A32" s="9"/>
      <c r="B32" s="145" t="s">
        <v>6</v>
      </c>
      <c r="C32" s="145"/>
      <c r="D32" s="145"/>
      <c r="E32" s="9">
        <f>E31</f>
        <v>550060</v>
      </c>
      <c r="F32" s="9">
        <f aca="true" t="shared" si="0" ref="F32:M32">F31</f>
        <v>0</v>
      </c>
      <c r="G32" s="9">
        <f t="shared" si="0"/>
        <v>550060</v>
      </c>
      <c r="H32" s="9">
        <f t="shared" si="0"/>
        <v>550059.8</v>
      </c>
      <c r="I32" s="9">
        <f t="shared" si="0"/>
        <v>0</v>
      </c>
      <c r="J32" s="9">
        <f t="shared" si="0"/>
        <v>550059.8</v>
      </c>
      <c r="K32" s="9">
        <f t="shared" si="0"/>
        <v>-0.19999999995343387</v>
      </c>
      <c r="L32" s="9">
        <f t="shared" si="0"/>
        <v>0</v>
      </c>
      <c r="M32" s="9">
        <f t="shared" si="0"/>
        <v>-0.19999999995343387</v>
      </c>
      <c r="R32" s="6"/>
      <c r="S32" s="6"/>
      <c r="T32" s="6"/>
      <c r="U32" s="6"/>
      <c r="V32" s="6"/>
      <c r="W32" s="6"/>
      <c r="X32" s="6"/>
      <c r="Y32" s="6"/>
      <c r="Z32" s="6"/>
    </row>
    <row r="33" spans="1:13" ht="16.5" customHeight="1">
      <c r="A33" s="172" t="s">
        <v>35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</row>
    <row r="34" spans="1:13" ht="8.25" customHeight="1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</row>
    <row r="35" spans="1:13" ht="17.25" customHeight="1">
      <c r="A35" s="151" t="s">
        <v>36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</row>
    <row r="36" spans="1:13" s="11" customFormat="1" ht="12.7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27" t="s">
        <v>28</v>
      </c>
      <c r="L36" s="46"/>
      <c r="M36" s="46"/>
    </row>
    <row r="37" spans="1:13" s="11" customFormat="1" ht="16.5" customHeight="1">
      <c r="A37" s="139" t="s">
        <v>4</v>
      </c>
      <c r="B37" s="139" t="s">
        <v>37</v>
      </c>
      <c r="C37" s="139"/>
      <c r="D37" s="139"/>
      <c r="E37" s="139" t="s">
        <v>18</v>
      </c>
      <c r="F37" s="139"/>
      <c r="G37" s="139"/>
      <c r="H37" s="139" t="s">
        <v>34</v>
      </c>
      <c r="I37" s="139"/>
      <c r="J37" s="139"/>
      <c r="K37" s="139" t="s">
        <v>19</v>
      </c>
      <c r="L37" s="139"/>
      <c r="M37" s="139"/>
    </row>
    <row r="38" spans="1:13" s="11" customFormat="1" ht="27" customHeight="1">
      <c r="A38" s="139"/>
      <c r="B38" s="139"/>
      <c r="C38" s="139"/>
      <c r="D38" s="139"/>
      <c r="E38" s="12" t="s">
        <v>20</v>
      </c>
      <c r="F38" s="12" t="s">
        <v>21</v>
      </c>
      <c r="G38" s="12" t="s">
        <v>22</v>
      </c>
      <c r="H38" s="12" t="s">
        <v>20</v>
      </c>
      <c r="I38" s="12" t="s">
        <v>21</v>
      </c>
      <c r="J38" s="12" t="s">
        <v>22</v>
      </c>
      <c r="K38" s="12" t="s">
        <v>20</v>
      </c>
      <c r="L38" s="12" t="s">
        <v>21</v>
      </c>
      <c r="M38" s="12" t="s">
        <v>22</v>
      </c>
    </row>
    <row r="39" spans="1:13" s="11" customFormat="1" ht="19.5" customHeight="1">
      <c r="A39" s="12">
        <v>1</v>
      </c>
      <c r="B39" s="139">
        <v>2</v>
      </c>
      <c r="C39" s="139"/>
      <c r="D39" s="139"/>
      <c r="E39" s="12">
        <v>3</v>
      </c>
      <c r="F39" s="12">
        <v>4</v>
      </c>
      <c r="G39" s="12">
        <v>5</v>
      </c>
      <c r="H39" s="12">
        <v>6</v>
      </c>
      <c r="I39" s="12">
        <v>7</v>
      </c>
      <c r="J39" s="12">
        <v>8</v>
      </c>
      <c r="K39" s="12">
        <v>9</v>
      </c>
      <c r="L39" s="12">
        <v>10</v>
      </c>
      <c r="M39" s="12">
        <v>11</v>
      </c>
    </row>
    <row r="40" spans="1:13" s="48" customFormat="1" ht="33" customHeight="1">
      <c r="A40" s="47"/>
      <c r="B40" s="146" t="s">
        <v>166</v>
      </c>
      <c r="C40" s="147"/>
      <c r="D40" s="148"/>
      <c r="E40" s="47">
        <f>E31</f>
        <v>550060</v>
      </c>
      <c r="F40" s="47">
        <v>0</v>
      </c>
      <c r="G40" s="47">
        <f>E40+F40</f>
        <v>550060</v>
      </c>
      <c r="H40" s="47">
        <f>H31</f>
        <v>550059.8</v>
      </c>
      <c r="I40" s="47">
        <v>0</v>
      </c>
      <c r="J40" s="47">
        <f>H40+I40</f>
        <v>550059.8</v>
      </c>
      <c r="K40" s="47">
        <f>H40-E40</f>
        <v>-0.19999999995343387</v>
      </c>
      <c r="L40" s="47">
        <v>0</v>
      </c>
      <c r="M40" s="47">
        <f>K40+L40</f>
        <v>-0.19999999995343387</v>
      </c>
    </row>
    <row r="41" spans="1:26" ht="15.75">
      <c r="A41" s="9"/>
      <c r="B41" s="145" t="s">
        <v>6</v>
      </c>
      <c r="C41" s="145"/>
      <c r="D41" s="145"/>
      <c r="E41" s="9">
        <f>E40</f>
        <v>550060</v>
      </c>
      <c r="F41" s="9">
        <f aca="true" t="shared" si="1" ref="F41:M41">F40</f>
        <v>0</v>
      </c>
      <c r="G41" s="9">
        <f t="shared" si="1"/>
        <v>550060</v>
      </c>
      <c r="H41" s="9">
        <f t="shared" si="1"/>
        <v>550059.8</v>
      </c>
      <c r="I41" s="9">
        <f t="shared" si="1"/>
        <v>0</v>
      </c>
      <c r="J41" s="9">
        <f t="shared" si="1"/>
        <v>550059.8</v>
      </c>
      <c r="K41" s="9">
        <f t="shared" si="1"/>
        <v>-0.19999999995343387</v>
      </c>
      <c r="L41" s="9">
        <f t="shared" si="1"/>
        <v>0</v>
      </c>
      <c r="M41" s="9">
        <f t="shared" si="1"/>
        <v>-0.19999999995343387</v>
      </c>
      <c r="R41" s="6"/>
      <c r="S41" s="6"/>
      <c r="T41" s="6"/>
      <c r="U41" s="6"/>
      <c r="V41" s="6"/>
      <c r="W41" s="6"/>
      <c r="X41" s="6"/>
      <c r="Y41" s="6"/>
      <c r="Z41" s="6"/>
    </row>
    <row r="42" spans="1:13" ht="15.75">
      <c r="A42" s="1"/>
      <c r="B42" s="46"/>
      <c r="C42" s="45"/>
      <c r="D42" s="46"/>
      <c r="E42" s="45"/>
      <c r="F42" s="45"/>
      <c r="G42" s="45"/>
      <c r="H42" s="45"/>
      <c r="I42" s="45"/>
      <c r="J42" s="45"/>
      <c r="K42" s="45"/>
      <c r="L42" s="45"/>
      <c r="M42" s="45"/>
    </row>
    <row r="43" spans="1:13" ht="15.75">
      <c r="A43" s="5" t="s">
        <v>38</v>
      </c>
      <c r="B43" s="46"/>
      <c r="C43" s="45"/>
      <c r="D43" s="46"/>
      <c r="E43" s="45"/>
      <c r="F43" s="45"/>
      <c r="G43" s="45"/>
      <c r="H43" s="45"/>
      <c r="I43" s="45"/>
      <c r="J43" s="45"/>
      <c r="K43" s="45"/>
      <c r="L43" s="45"/>
      <c r="M43" s="45"/>
    </row>
    <row r="44" spans="1:13" ht="15.75">
      <c r="A44" s="1"/>
      <c r="B44" s="46"/>
      <c r="C44" s="45"/>
      <c r="D44" s="46"/>
      <c r="E44" s="45"/>
      <c r="F44" s="45"/>
      <c r="G44" s="45"/>
      <c r="H44" s="45"/>
      <c r="I44" s="45"/>
      <c r="J44" s="45"/>
      <c r="K44" s="45"/>
      <c r="L44" s="45"/>
      <c r="M44" s="45"/>
    </row>
    <row r="45" spans="1:13" ht="15.75" customHeight="1">
      <c r="A45" s="139" t="s">
        <v>4</v>
      </c>
      <c r="B45" s="139" t="s">
        <v>23</v>
      </c>
      <c r="C45" s="139" t="s">
        <v>7</v>
      </c>
      <c r="D45" s="139" t="s">
        <v>8</v>
      </c>
      <c r="E45" s="139" t="s">
        <v>52</v>
      </c>
      <c r="F45" s="139"/>
      <c r="G45" s="139"/>
      <c r="H45" s="139" t="s">
        <v>53</v>
      </c>
      <c r="I45" s="139"/>
      <c r="J45" s="139"/>
      <c r="K45" s="139" t="s">
        <v>19</v>
      </c>
      <c r="L45" s="139"/>
      <c r="M45" s="139"/>
    </row>
    <row r="46" spans="1:13" ht="25.5">
      <c r="A46" s="139"/>
      <c r="B46" s="139"/>
      <c r="C46" s="139"/>
      <c r="D46" s="139"/>
      <c r="E46" s="12" t="s">
        <v>20</v>
      </c>
      <c r="F46" s="12" t="s">
        <v>21</v>
      </c>
      <c r="G46" s="12" t="s">
        <v>22</v>
      </c>
      <c r="H46" s="12" t="s">
        <v>20</v>
      </c>
      <c r="I46" s="12" t="s">
        <v>21</v>
      </c>
      <c r="J46" s="12" t="s">
        <v>22</v>
      </c>
      <c r="K46" s="34" t="s">
        <v>20</v>
      </c>
      <c r="L46" s="34" t="s">
        <v>21</v>
      </c>
      <c r="M46" s="34" t="s">
        <v>22</v>
      </c>
    </row>
    <row r="47" spans="1:13" ht="15.75" customHeight="1">
      <c r="A47" s="12">
        <v>1</v>
      </c>
      <c r="B47" s="12">
        <v>2</v>
      </c>
      <c r="C47" s="12">
        <v>3</v>
      </c>
      <c r="D47" s="12">
        <v>4</v>
      </c>
      <c r="E47" s="12">
        <v>5</v>
      </c>
      <c r="F47" s="12">
        <v>6</v>
      </c>
      <c r="G47" s="12">
        <v>7</v>
      </c>
      <c r="H47" s="12">
        <v>8</v>
      </c>
      <c r="I47" s="12">
        <v>9</v>
      </c>
      <c r="J47" s="12">
        <v>10</v>
      </c>
      <c r="K47" s="12">
        <v>11</v>
      </c>
      <c r="L47" s="12">
        <v>12</v>
      </c>
      <c r="M47" s="12">
        <v>13</v>
      </c>
    </row>
    <row r="48" spans="1:13" ht="15.75">
      <c r="A48" s="12">
        <v>1</v>
      </c>
      <c r="B48" s="28" t="s">
        <v>9</v>
      </c>
      <c r="C48" s="2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38.25">
      <c r="A49" s="12" t="s">
        <v>54</v>
      </c>
      <c r="B49" s="68" t="s">
        <v>167</v>
      </c>
      <c r="C49" s="60" t="s">
        <v>85</v>
      </c>
      <c r="D49" s="60" t="s">
        <v>143</v>
      </c>
      <c r="E49" s="12">
        <v>550060</v>
      </c>
      <c r="F49" s="12">
        <v>0</v>
      </c>
      <c r="G49" s="12">
        <f>E49+F49</f>
        <v>550060</v>
      </c>
      <c r="H49" s="12">
        <f>H40</f>
        <v>550059.8</v>
      </c>
      <c r="I49" s="17">
        <v>0</v>
      </c>
      <c r="J49" s="12">
        <f>H49+I49</f>
        <v>550059.8</v>
      </c>
      <c r="K49" s="12">
        <f>J49-G49</f>
        <v>-0.19999999995343387</v>
      </c>
      <c r="L49" s="17">
        <v>0</v>
      </c>
      <c r="M49" s="12">
        <f>K49+L49</f>
        <v>-0.19999999995343387</v>
      </c>
    </row>
    <row r="50" spans="1:13" ht="15.75">
      <c r="A50" s="139" t="s">
        <v>64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</row>
    <row r="51" spans="1:13" ht="15.75" hidden="1">
      <c r="A51" s="155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</row>
    <row r="52" spans="1:13" ht="15.75">
      <c r="A52" s="12">
        <v>2</v>
      </c>
      <c r="B52" s="28" t="s">
        <v>10</v>
      </c>
      <c r="C52" s="22"/>
      <c r="D52" s="12"/>
      <c r="E52" s="12"/>
      <c r="F52" s="12" t="s">
        <v>66</v>
      </c>
      <c r="G52" s="12"/>
      <c r="H52" s="36"/>
      <c r="I52" s="12" t="s">
        <v>66</v>
      </c>
      <c r="J52" s="12" t="s">
        <v>66</v>
      </c>
      <c r="K52" s="12"/>
      <c r="L52" s="36"/>
      <c r="M52" s="36"/>
    </row>
    <row r="53" spans="1:13" ht="38.25">
      <c r="A53" s="12" t="s">
        <v>67</v>
      </c>
      <c r="B53" s="74" t="s">
        <v>168</v>
      </c>
      <c r="C53" s="60" t="s">
        <v>56</v>
      </c>
      <c r="D53" s="60" t="s">
        <v>169</v>
      </c>
      <c r="E53" s="75">
        <v>72</v>
      </c>
      <c r="F53" s="12">
        <v>0</v>
      </c>
      <c r="G53" s="12">
        <f>E53+F53</f>
        <v>72</v>
      </c>
      <c r="H53" s="36">
        <v>73</v>
      </c>
      <c r="I53" s="17">
        <v>0</v>
      </c>
      <c r="J53" s="12">
        <f>H53+I53</f>
        <v>73</v>
      </c>
      <c r="K53" s="12">
        <f>J53-G53</f>
        <v>1</v>
      </c>
      <c r="L53" s="17">
        <v>0</v>
      </c>
      <c r="M53" s="36">
        <f>K53+L53</f>
        <v>1</v>
      </c>
    </row>
    <row r="54" spans="1:13" ht="38.25">
      <c r="A54" s="12" t="s">
        <v>69</v>
      </c>
      <c r="B54" s="74" t="s">
        <v>170</v>
      </c>
      <c r="C54" s="60" t="s">
        <v>56</v>
      </c>
      <c r="D54" s="60" t="s">
        <v>169</v>
      </c>
      <c r="E54" s="75">
        <v>65000</v>
      </c>
      <c r="F54" s="12">
        <v>0</v>
      </c>
      <c r="G54" s="12">
        <f>E54+F54</f>
        <v>65000</v>
      </c>
      <c r="H54" s="37">
        <v>20966</v>
      </c>
      <c r="I54" s="17">
        <v>0</v>
      </c>
      <c r="J54" s="12">
        <f>H54+I54</f>
        <v>20966</v>
      </c>
      <c r="K54" s="12">
        <f>J54-G54</f>
        <v>-44034</v>
      </c>
      <c r="L54" s="17">
        <v>0</v>
      </c>
      <c r="M54" s="36">
        <f>K54+L54</f>
        <v>-44034</v>
      </c>
    </row>
    <row r="55" spans="1:13" ht="15.75">
      <c r="A55" s="139" t="s">
        <v>64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</row>
    <row r="56" spans="1:13" ht="15.75">
      <c r="A56" s="149" t="s">
        <v>176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</row>
    <row r="57" spans="1:13" ht="15.75">
      <c r="A57" s="12">
        <v>3</v>
      </c>
      <c r="B57" s="28" t="s">
        <v>11</v>
      </c>
      <c r="C57" s="22"/>
      <c r="D57" s="12" t="s">
        <v>66</v>
      </c>
      <c r="E57" s="12" t="s">
        <v>66</v>
      </c>
      <c r="F57" s="12" t="s">
        <v>66</v>
      </c>
      <c r="G57" s="12"/>
      <c r="H57" s="36"/>
      <c r="I57" s="12" t="s">
        <v>66</v>
      </c>
      <c r="J57" s="12" t="s">
        <v>66</v>
      </c>
      <c r="K57" s="12"/>
      <c r="L57" s="36"/>
      <c r="M57" s="36"/>
    </row>
    <row r="58" spans="1:13" ht="38.25">
      <c r="A58" s="12" t="s">
        <v>149</v>
      </c>
      <c r="B58" s="28" t="s">
        <v>171</v>
      </c>
      <c r="C58" s="12" t="s">
        <v>85</v>
      </c>
      <c r="D58" s="33" t="s">
        <v>151</v>
      </c>
      <c r="E58" s="39">
        <f>E49/E53</f>
        <v>7639.722222222223</v>
      </c>
      <c r="F58" s="17">
        <v>0</v>
      </c>
      <c r="G58" s="39">
        <f>E58+F58</f>
        <v>7639.722222222223</v>
      </c>
      <c r="H58" s="40">
        <f>H49/H53</f>
        <v>7535.065753424658</v>
      </c>
      <c r="I58" s="17">
        <v>0</v>
      </c>
      <c r="J58" s="39">
        <f>H58+I58</f>
        <v>7535.065753424658</v>
      </c>
      <c r="K58" s="39">
        <f>J58-G58</f>
        <v>-104.65646879756423</v>
      </c>
      <c r="L58" s="17">
        <v>0</v>
      </c>
      <c r="M58" s="40">
        <f>K58+L58</f>
        <v>-104.65646879756423</v>
      </c>
    </row>
    <row r="59" spans="1:13" ht="51">
      <c r="A59" s="12" t="s">
        <v>172</v>
      </c>
      <c r="B59" s="28" t="s">
        <v>173</v>
      </c>
      <c r="C59" s="12" t="s">
        <v>85</v>
      </c>
      <c r="D59" s="33" t="s">
        <v>151</v>
      </c>
      <c r="E59" s="39">
        <f>E49/E54</f>
        <v>8.462461538461538</v>
      </c>
      <c r="F59" s="17">
        <v>0</v>
      </c>
      <c r="G59" s="39">
        <f>E59+F59</f>
        <v>8.462461538461538</v>
      </c>
      <c r="H59" s="40">
        <f>H49/H54</f>
        <v>26.23580082037585</v>
      </c>
      <c r="I59" s="17">
        <v>0</v>
      </c>
      <c r="J59" s="39">
        <f>H59+I59</f>
        <v>26.23580082037585</v>
      </c>
      <c r="K59" s="39">
        <f>J59-G59</f>
        <v>17.77333928191431</v>
      </c>
      <c r="L59" s="17">
        <v>0</v>
      </c>
      <c r="M59" s="40">
        <f>K59+L59</f>
        <v>17.77333928191431</v>
      </c>
    </row>
    <row r="60" spans="1:13" ht="22.5" customHeight="1">
      <c r="A60" s="139" t="s">
        <v>95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</row>
    <row r="61" spans="1:13" ht="29.25" customHeight="1" hidden="1">
      <c r="A61" s="1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</row>
    <row r="62" spans="1:13" ht="15.75">
      <c r="A62" s="12">
        <v>4</v>
      </c>
      <c r="B62" s="28" t="s">
        <v>12</v>
      </c>
      <c r="C62" s="22"/>
      <c r="D62" s="12" t="s">
        <v>66</v>
      </c>
      <c r="E62" s="12" t="s">
        <v>66</v>
      </c>
      <c r="F62" s="12" t="s">
        <v>66</v>
      </c>
      <c r="G62" s="12"/>
      <c r="H62" s="36"/>
      <c r="I62" s="12" t="s">
        <v>66</v>
      </c>
      <c r="J62" s="12" t="s">
        <v>66</v>
      </c>
      <c r="K62" s="12"/>
      <c r="L62" s="36"/>
      <c r="M62" s="36"/>
    </row>
    <row r="63" spans="1:13" ht="64.5">
      <c r="A63" s="23" t="s">
        <v>102</v>
      </c>
      <c r="B63" s="77" t="s">
        <v>174</v>
      </c>
      <c r="C63" s="60" t="s">
        <v>108</v>
      </c>
      <c r="D63" s="60" t="s">
        <v>175</v>
      </c>
      <c r="E63" s="41">
        <v>100</v>
      </c>
      <c r="F63" s="17">
        <v>0</v>
      </c>
      <c r="G63" s="41">
        <f>E63+F63</f>
        <v>100</v>
      </c>
      <c r="H63" s="36">
        <v>131</v>
      </c>
      <c r="I63" s="17">
        <v>0</v>
      </c>
      <c r="J63" s="41">
        <f>H63+I63</f>
        <v>131</v>
      </c>
      <c r="K63" s="41">
        <f>J63-G63</f>
        <v>31</v>
      </c>
      <c r="L63" s="17">
        <v>0</v>
      </c>
      <c r="M63" s="42">
        <f>K63+L63</f>
        <v>31</v>
      </c>
    </row>
    <row r="64" spans="1:13" s="15" customFormat="1" ht="15" customHeight="1">
      <c r="A64" s="134" t="s">
        <v>95</v>
      </c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</row>
    <row r="65" spans="1:13" s="15" customFormat="1" ht="3" customHeight="1" hidden="1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</row>
    <row r="66" spans="1:13" s="15" customFormat="1" ht="16.5" customHeight="1">
      <c r="A66" s="134" t="s">
        <v>24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</row>
    <row r="67" spans="1:13" ht="44.25" customHeight="1" hidden="1">
      <c r="A67" s="155"/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</row>
    <row r="68" spans="1:13" ht="15.75">
      <c r="A68" s="1"/>
      <c r="B68" s="46"/>
      <c r="C68" s="45"/>
      <c r="D68" s="46"/>
      <c r="E68" s="45"/>
      <c r="F68" s="45"/>
      <c r="G68" s="45"/>
      <c r="H68" s="45"/>
      <c r="I68" s="45"/>
      <c r="J68" s="45"/>
      <c r="K68" s="45"/>
      <c r="L68" s="45"/>
      <c r="M68" s="45"/>
    </row>
    <row r="69" spans="1:13" ht="15.75">
      <c r="A69" s="5" t="s">
        <v>39</v>
      </c>
      <c r="B69" s="30"/>
      <c r="C69" s="5"/>
      <c r="D69" s="30"/>
      <c r="E69" s="45"/>
      <c r="F69" s="45"/>
      <c r="G69" s="45"/>
      <c r="H69" s="45"/>
      <c r="I69" s="45"/>
      <c r="J69" s="45"/>
      <c r="K69" s="45"/>
      <c r="L69" s="45"/>
      <c r="M69" s="45"/>
    </row>
    <row r="70" spans="1:13" ht="15.75">
      <c r="A70" s="138" t="s">
        <v>40</v>
      </c>
      <c r="B70" s="138"/>
      <c r="C70" s="138"/>
      <c r="D70" s="138"/>
      <c r="E70" s="45"/>
      <c r="F70" s="45"/>
      <c r="G70" s="45"/>
      <c r="H70" s="45"/>
      <c r="I70" s="45"/>
      <c r="J70" s="45"/>
      <c r="K70" s="45"/>
      <c r="L70" s="45"/>
      <c r="M70" s="45"/>
    </row>
    <row r="71" spans="1:13" ht="15.75">
      <c r="A71" s="7" t="s">
        <v>41</v>
      </c>
      <c r="B71" s="31"/>
      <c r="C71" s="7"/>
      <c r="D71" s="31"/>
      <c r="E71" s="45"/>
      <c r="F71" s="45"/>
      <c r="G71" s="45"/>
      <c r="H71" s="45"/>
      <c r="I71" s="45"/>
      <c r="J71" s="45"/>
      <c r="K71" s="45"/>
      <c r="L71" s="45"/>
      <c r="M71" s="45"/>
    </row>
    <row r="72" spans="1:13" ht="15.75">
      <c r="A72" s="151" t="s">
        <v>116</v>
      </c>
      <c r="B72" s="151"/>
      <c r="C72" s="151"/>
      <c r="D72" s="151"/>
      <c r="E72" s="151"/>
      <c r="F72" s="45"/>
      <c r="G72" s="45"/>
      <c r="H72" s="45"/>
      <c r="I72" s="45"/>
      <c r="J72" s="45"/>
      <c r="K72" s="45"/>
      <c r="L72" s="45"/>
      <c r="M72" s="45"/>
    </row>
    <row r="73" spans="1:13" ht="15.75">
      <c r="A73" s="151"/>
      <c r="B73" s="151"/>
      <c r="C73" s="151"/>
      <c r="D73" s="151"/>
      <c r="E73" s="151"/>
      <c r="F73" s="45"/>
      <c r="G73" s="156"/>
      <c r="H73" s="156"/>
      <c r="I73" s="45"/>
      <c r="J73" s="156" t="s">
        <v>118</v>
      </c>
      <c r="K73" s="156"/>
      <c r="L73" s="156"/>
      <c r="M73" s="156"/>
    </row>
    <row r="74" spans="1:13" ht="15.75">
      <c r="A74" s="130"/>
      <c r="B74" s="193"/>
      <c r="C74" s="130"/>
      <c r="D74" s="193"/>
      <c r="E74" s="130"/>
      <c r="F74" s="45"/>
      <c r="G74" s="153" t="s">
        <v>13</v>
      </c>
      <c r="H74" s="153"/>
      <c r="I74" s="45"/>
      <c r="J74" s="152" t="s">
        <v>29</v>
      </c>
      <c r="K74" s="152"/>
      <c r="L74" s="152"/>
      <c r="M74" s="152"/>
    </row>
    <row r="75" spans="1:13" ht="15.75">
      <c r="A75" s="151" t="s">
        <v>117</v>
      </c>
      <c r="B75" s="151"/>
      <c r="C75" s="151"/>
      <c r="D75" s="151"/>
      <c r="E75" s="151"/>
      <c r="F75" s="45"/>
      <c r="G75" s="156"/>
      <c r="H75" s="156"/>
      <c r="I75" s="45"/>
      <c r="J75" s="156" t="s">
        <v>270</v>
      </c>
      <c r="K75" s="156"/>
      <c r="L75" s="156"/>
      <c r="M75" s="156"/>
    </row>
    <row r="76" spans="1:13" ht="15.75">
      <c r="A76" s="151"/>
      <c r="B76" s="151"/>
      <c r="C76" s="151"/>
      <c r="D76" s="151"/>
      <c r="E76" s="151"/>
      <c r="F76" s="45"/>
      <c r="G76" s="153" t="s">
        <v>13</v>
      </c>
      <c r="H76" s="153"/>
      <c r="I76" s="45"/>
      <c r="J76" s="152" t="s">
        <v>29</v>
      </c>
      <c r="K76" s="152"/>
      <c r="L76" s="152"/>
      <c r="M76" s="152"/>
    </row>
  </sheetData>
  <sheetProtection/>
  <mergeCells count="68">
    <mergeCell ref="A75:E76"/>
    <mergeCell ref="G75:H75"/>
    <mergeCell ref="J75:M75"/>
    <mergeCell ref="G76:H76"/>
    <mergeCell ref="J76:M76"/>
    <mergeCell ref="A70:D70"/>
    <mergeCell ref="A72:E73"/>
    <mergeCell ref="G73:H73"/>
    <mergeCell ref="J73:M73"/>
    <mergeCell ref="G74:H74"/>
    <mergeCell ref="A56:M56"/>
    <mergeCell ref="A60:M60"/>
    <mergeCell ref="A61:M61"/>
    <mergeCell ref="J74:M74"/>
    <mergeCell ref="A64:M64"/>
    <mergeCell ref="A65:M65"/>
    <mergeCell ref="A66:M66"/>
    <mergeCell ref="A67:M67"/>
    <mergeCell ref="E45:G45"/>
    <mergeCell ref="H45:J45"/>
    <mergeCell ref="K45:M45"/>
    <mergeCell ref="A50:M50"/>
    <mergeCell ref="A51:M51"/>
    <mergeCell ref="A55:M55"/>
    <mergeCell ref="B39:D39"/>
    <mergeCell ref="B40:D40"/>
    <mergeCell ref="B41:D41"/>
    <mergeCell ref="A45:A46"/>
    <mergeCell ref="B45:B46"/>
    <mergeCell ref="C45:C46"/>
    <mergeCell ref="D45:D46"/>
    <mergeCell ref="A34:M34"/>
    <mergeCell ref="A35:M35"/>
    <mergeCell ref="A37:A38"/>
    <mergeCell ref="B37:D38"/>
    <mergeCell ref="E37:G37"/>
    <mergeCell ref="H37:J37"/>
    <mergeCell ref="K37:M37"/>
    <mergeCell ref="U28:W28"/>
    <mergeCell ref="X28:Z28"/>
    <mergeCell ref="B30:D30"/>
    <mergeCell ref="B31:D31"/>
    <mergeCell ref="B32:D32"/>
    <mergeCell ref="A33:M33"/>
    <mergeCell ref="A28:A29"/>
    <mergeCell ref="B28:D29"/>
    <mergeCell ref="E28:G28"/>
    <mergeCell ref="H28:J28"/>
    <mergeCell ref="K28:M28"/>
    <mergeCell ref="R28:T28"/>
    <mergeCell ref="A13:M13"/>
    <mergeCell ref="B15:M15"/>
    <mergeCell ref="B16:M16"/>
    <mergeCell ref="B22:M22"/>
    <mergeCell ref="B23:M23"/>
    <mergeCell ref="B24:M24"/>
    <mergeCell ref="A9:A10"/>
    <mergeCell ref="E9:M9"/>
    <mergeCell ref="E10:M10"/>
    <mergeCell ref="A11:A12"/>
    <mergeCell ref="E11:M11"/>
    <mergeCell ref="E12:M12"/>
    <mergeCell ref="J1:M4"/>
    <mergeCell ref="A5:M5"/>
    <mergeCell ref="A6:M6"/>
    <mergeCell ref="A7:A8"/>
    <mergeCell ref="E7:M7"/>
    <mergeCell ref="E8:M8"/>
  </mergeCells>
  <printOptions/>
  <pageMargins left="0.35433070866141736" right="0.15748031496062992" top="0.15748031496062992" bottom="0.11811023622047245" header="0.31496062992125984" footer="0.31496062992125984"/>
  <pageSetup horizontalDpi="600" verticalDpi="600" orientation="landscape" paperSize="9" scale="80" r:id="rId1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80"/>
  <sheetViews>
    <sheetView view="pageBreakPreview" zoomScale="60" zoomScalePageLayoutView="0" workbookViewId="0" topLeftCell="A32">
      <selection activeCell="A79" sqref="A79:E80"/>
    </sheetView>
  </sheetViews>
  <sheetFormatPr defaultColWidth="9.140625" defaultRowHeight="15"/>
  <cols>
    <col min="1" max="1" width="5.8515625" style="4" customWidth="1"/>
    <col min="2" max="2" width="27.7109375" style="11" customWidth="1"/>
    <col min="3" max="3" width="9.00390625" style="4" customWidth="1"/>
    <col min="4" max="4" width="12.57421875" style="11" customWidth="1"/>
    <col min="5" max="5" width="13.00390625" style="4" customWidth="1"/>
    <col min="6" max="6" width="12.140625" style="4" customWidth="1"/>
    <col min="7" max="8" width="13.00390625" style="4" customWidth="1"/>
    <col min="9" max="9" width="12.28125" style="4" customWidth="1"/>
    <col min="10" max="12" width="13.00390625" style="4" customWidth="1"/>
    <col min="13" max="13" width="11.7109375" style="4" customWidth="1"/>
    <col min="14" max="16384" width="9.140625" style="4" customWidth="1"/>
  </cols>
  <sheetData>
    <row r="1" spans="1:13" ht="15.75" customHeight="1">
      <c r="A1" s="45"/>
      <c r="B1" s="46"/>
      <c r="C1" s="45"/>
      <c r="D1" s="46"/>
      <c r="E1" s="45"/>
      <c r="F1" s="45"/>
      <c r="G1" s="45"/>
      <c r="H1" s="45"/>
      <c r="I1" s="45"/>
      <c r="J1" s="141" t="s">
        <v>42</v>
      </c>
      <c r="K1" s="141"/>
      <c r="L1" s="141"/>
      <c r="M1" s="141"/>
    </row>
    <row r="2" spans="1:13" ht="15.75">
      <c r="A2" s="45"/>
      <c r="B2" s="46"/>
      <c r="C2" s="45"/>
      <c r="D2" s="46"/>
      <c r="E2" s="45"/>
      <c r="F2" s="45"/>
      <c r="G2" s="45"/>
      <c r="H2" s="45"/>
      <c r="I2" s="45"/>
      <c r="J2" s="141"/>
      <c r="K2" s="141"/>
      <c r="L2" s="141"/>
      <c r="M2" s="141"/>
    </row>
    <row r="3" spans="1:13" ht="15.75">
      <c r="A3" s="45"/>
      <c r="B3" s="46"/>
      <c r="C3" s="45"/>
      <c r="D3" s="46"/>
      <c r="E3" s="45"/>
      <c r="F3" s="45"/>
      <c r="G3" s="45"/>
      <c r="H3" s="45"/>
      <c r="I3" s="45"/>
      <c r="J3" s="141"/>
      <c r="K3" s="141"/>
      <c r="L3" s="141"/>
      <c r="M3" s="141"/>
    </row>
    <row r="4" spans="1:13" ht="4.5" customHeight="1">
      <c r="A4" s="45"/>
      <c r="B4" s="46"/>
      <c r="C4" s="45"/>
      <c r="D4" s="46"/>
      <c r="E4" s="45"/>
      <c r="F4" s="45"/>
      <c r="G4" s="45"/>
      <c r="H4" s="45"/>
      <c r="I4" s="45"/>
      <c r="J4" s="141"/>
      <c r="K4" s="141"/>
      <c r="L4" s="141"/>
      <c r="M4" s="141"/>
    </row>
    <row r="5" spans="1:13" ht="15.75">
      <c r="A5" s="143" t="s">
        <v>17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3" ht="15.75">
      <c r="A6" s="143" t="s">
        <v>489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3" ht="15.75">
      <c r="A7" s="142" t="s">
        <v>0</v>
      </c>
      <c r="B7" s="24">
        <v>1100000</v>
      </c>
      <c r="C7" s="19"/>
      <c r="D7" s="46"/>
      <c r="E7" s="132" t="s">
        <v>44</v>
      </c>
      <c r="F7" s="132"/>
      <c r="G7" s="132"/>
      <c r="H7" s="132"/>
      <c r="I7" s="132"/>
      <c r="J7" s="132"/>
      <c r="K7" s="132"/>
      <c r="L7" s="132"/>
      <c r="M7" s="132"/>
    </row>
    <row r="8" spans="1:13" ht="15" customHeight="1">
      <c r="A8" s="142"/>
      <c r="B8" s="25" t="s">
        <v>26</v>
      </c>
      <c r="C8" s="8"/>
      <c r="D8" s="46"/>
      <c r="E8" s="133" t="s">
        <v>15</v>
      </c>
      <c r="F8" s="133"/>
      <c r="G8" s="133"/>
      <c r="H8" s="133"/>
      <c r="I8" s="133"/>
      <c r="J8" s="133"/>
      <c r="K8" s="133"/>
      <c r="L8" s="133"/>
      <c r="M8" s="133"/>
    </row>
    <row r="9" spans="1:13" ht="15.75">
      <c r="A9" s="142" t="s">
        <v>1</v>
      </c>
      <c r="B9" s="24">
        <v>1110000</v>
      </c>
      <c r="C9" s="19"/>
      <c r="D9" s="46"/>
      <c r="E9" s="132" t="s">
        <v>44</v>
      </c>
      <c r="F9" s="132"/>
      <c r="G9" s="132"/>
      <c r="H9" s="132"/>
      <c r="I9" s="132"/>
      <c r="J9" s="132"/>
      <c r="K9" s="132"/>
      <c r="L9" s="132"/>
      <c r="M9" s="132"/>
    </row>
    <row r="10" spans="1:13" ht="15" customHeight="1">
      <c r="A10" s="142"/>
      <c r="B10" s="25" t="s">
        <v>26</v>
      </c>
      <c r="C10" s="8"/>
      <c r="D10" s="46"/>
      <c r="E10" s="144" t="s">
        <v>14</v>
      </c>
      <c r="F10" s="144"/>
      <c r="G10" s="144"/>
      <c r="H10" s="144"/>
      <c r="I10" s="144"/>
      <c r="J10" s="144"/>
      <c r="K10" s="144"/>
      <c r="L10" s="144"/>
      <c r="M10" s="144"/>
    </row>
    <row r="11" spans="1:13" ht="29.25" customHeight="1">
      <c r="A11" s="142" t="s">
        <v>2</v>
      </c>
      <c r="B11" s="26">
        <v>1113140</v>
      </c>
      <c r="C11" s="3">
        <v>1040</v>
      </c>
      <c r="D11" s="46"/>
      <c r="E11" s="174" t="s">
        <v>177</v>
      </c>
      <c r="F11" s="174"/>
      <c r="G11" s="174"/>
      <c r="H11" s="174"/>
      <c r="I11" s="174"/>
      <c r="J11" s="174"/>
      <c r="K11" s="174"/>
      <c r="L11" s="174"/>
      <c r="M11" s="174"/>
    </row>
    <row r="12" spans="1:13" ht="15" customHeight="1">
      <c r="A12" s="142"/>
      <c r="B12" s="25" t="s">
        <v>26</v>
      </c>
      <c r="C12" s="2" t="s">
        <v>3</v>
      </c>
      <c r="D12" s="46"/>
      <c r="E12" s="133" t="s">
        <v>16</v>
      </c>
      <c r="F12" s="133"/>
      <c r="G12" s="133"/>
      <c r="H12" s="133"/>
      <c r="I12" s="133"/>
      <c r="J12" s="133"/>
      <c r="K12" s="133"/>
      <c r="L12" s="133"/>
      <c r="M12" s="133"/>
    </row>
    <row r="13" spans="1:13" ht="19.5" customHeight="1">
      <c r="A13" s="138" t="s">
        <v>30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</row>
    <row r="14" spans="1:13" ht="5.25" customHeight="1">
      <c r="A14" s="1"/>
      <c r="B14" s="46"/>
      <c r="C14" s="45"/>
      <c r="D14" s="46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15" customFormat="1" ht="22.5" customHeight="1">
      <c r="A15" s="20" t="s">
        <v>25</v>
      </c>
      <c r="B15" s="134" t="s">
        <v>27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ht="33" customHeight="1">
      <c r="A16" s="18">
        <v>1</v>
      </c>
      <c r="B16" s="135" t="s">
        <v>178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7"/>
    </row>
    <row r="17" spans="1:13" ht="8.25" customHeight="1">
      <c r="A17" s="1"/>
      <c r="B17" s="46"/>
      <c r="C17" s="45"/>
      <c r="D17" s="46"/>
      <c r="E17" s="45"/>
      <c r="F17" s="45"/>
      <c r="G17" s="45"/>
      <c r="H17" s="45"/>
      <c r="I17" s="45"/>
      <c r="J17" s="45"/>
      <c r="K17" s="45"/>
      <c r="L17" s="45"/>
      <c r="M17" s="45"/>
    </row>
    <row r="18" spans="1:13" ht="15.75">
      <c r="A18" s="5" t="s">
        <v>179</v>
      </c>
      <c r="B18" s="46"/>
      <c r="C18" s="45"/>
      <c r="D18" s="46"/>
      <c r="E18" s="45"/>
      <c r="F18" s="45"/>
      <c r="G18" s="45"/>
      <c r="H18" s="45"/>
      <c r="I18" s="45"/>
      <c r="J18" s="45"/>
      <c r="K18" s="45"/>
      <c r="L18" s="45"/>
      <c r="M18" s="45"/>
    </row>
    <row r="19" spans="1:13" ht="3.75" customHeight="1">
      <c r="A19" s="19"/>
      <c r="B19" s="46"/>
      <c r="C19" s="45"/>
      <c r="D19" s="46"/>
      <c r="E19" s="45"/>
      <c r="F19" s="45"/>
      <c r="G19" s="45"/>
      <c r="H19" s="45"/>
      <c r="I19" s="45"/>
      <c r="J19" s="45"/>
      <c r="K19" s="45"/>
      <c r="L19" s="45"/>
      <c r="M19" s="45"/>
    </row>
    <row r="20" spans="1:13" ht="15.75">
      <c r="A20" s="5" t="s">
        <v>31</v>
      </c>
      <c r="B20" s="46"/>
      <c r="C20" s="45"/>
      <c r="D20" s="46"/>
      <c r="E20" s="45"/>
      <c r="F20" s="45"/>
      <c r="G20" s="45"/>
      <c r="H20" s="45"/>
      <c r="I20" s="45"/>
      <c r="J20" s="45"/>
      <c r="K20" s="45"/>
      <c r="L20" s="45"/>
      <c r="M20" s="45"/>
    </row>
    <row r="21" spans="1:13" ht="6" customHeight="1">
      <c r="A21" s="1"/>
      <c r="B21" s="46"/>
      <c r="C21" s="45"/>
      <c r="D21" s="46"/>
      <c r="E21" s="45"/>
      <c r="F21" s="45"/>
      <c r="G21" s="45"/>
      <c r="H21" s="45"/>
      <c r="I21" s="45"/>
      <c r="J21" s="45"/>
      <c r="K21" s="45"/>
      <c r="L21" s="45"/>
      <c r="M21" s="45"/>
    </row>
    <row r="22" spans="1:13" s="15" customFormat="1" ht="24" customHeight="1">
      <c r="A22" s="20" t="s">
        <v>25</v>
      </c>
      <c r="B22" s="134" t="s">
        <v>5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ht="46.5" customHeight="1">
      <c r="A23" s="18">
        <v>1</v>
      </c>
      <c r="B23" s="135" t="s">
        <v>182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</row>
    <row r="24" spans="1:13" ht="15.75" hidden="1">
      <c r="A24" s="18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1:13" ht="9" customHeight="1">
      <c r="A25" s="1"/>
      <c r="B25" s="46"/>
      <c r="C25" s="45"/>
      <c r="D25" s="46"/>
      <c r="E25" s="45"/>
      <c r="F25" s="45"/>
      <c r="G25" s="45"/>
      <c r="H25" s="45"/>
      <c r="I25" s="45"/>
      <c r="J25" s="45"/>
      <c r="K25" s="45"/>
      <c r="L25" s="45"/>
      <c r="M25" s="45"/>
    </row>
    <row r="26" spans="1:13" ht="15.75">
      <c r="A26" s="5" t="s">
        <v>32</v>
      </c>
      <c r="B26" s="46"/>
      <c r="C26" s="45"/>
      <c r="D26" s="46"/>
      <c r="E26" s="45"/>
      <c r="F26" s="45"/>
      <c r="G26" s="45"/>
      <c r="H26" s="45"/>
      <c r="I26" s="45"/>
      <c r="J26" s="45"/>
      <c r="K26" s="45"/>
      <c r="L26" s="45"/>
      <c r="M26" s="45"/>
    </row>
    <row r="27" spans="1:13" ht="14.25" customHeight="1">
      <c r="A27" s="45"/>
      <c r="B27" s="27"/>
      <c r="C27" s="45"/>
      <c r="D27" s="46"/>
      <c r="E27" s="45"/>
      <c r="F27" s="45"/>
      <c r="G27" s="45"/>
      <c r="H27" s="45"/>
      <c r="I27" s="45"/>
      <c r="J27" s="45"/>
      <c r="K27" s="45"/>
      <c r="L27" s="49" t="s">
        <v>28</v>
      </c>
      <c r="M27" s="45"/>
    </row>
    <row r="28" spans="1:26" s="11" customFormat="1" ht="18.75" customHeight="1">
      <c r="A28" s="139" t="s">
        <v>25</v>
      </c>
      <c r="B28" s="139" t="s">
        <v>33</v>
      </c>
      <c r="C28" s="139"/>
      <c r="D28" s="139"/>
      <c r="E28" s="139" t="s">
        <v>18</v>
      </c>
      <c r="F28" s="139"/>
      <c r="G28" s="139"/>
      <c r="H28" s="139" t="s">
        <v>34</v>
      </c>
      <c r="I28" s="139"/>
      <c r="J28" s="139"/>
      <c r="K28" s="139" t="s">
        <v>19</v>
      </c>
      <c r="L28" s="139"/>
      <c r="M28" s="139"/>
      <c r="R28" s="131"/>
      <c r="S28" s="131"/>
      <c r="T28" s="131"/>
      <c r="U28" s="131"/>
      <c r="V28" s="131"/>
      <c r="W28" s="131"/>
      <c r="X28" s="131"/>
      <c r="Y28" s="131"/>
      <c r="Z28" s="131"/>
    </row>
    <row r="29" spans="1:26" s="11" customFormat="1" ht="25.5">
      <c r="A29" s="139"/>
      <c r="B29" s="139"/>
      <c r="C29" s="139"/>
      <c r="D29" s="139"/>
      <c r="E29" s="17" t="s">
        <v>20</v>
      </c>
      <c r="F29" s="17" t="s">
        <v>21</v>
      </c>
      <c r="G29" s="17" t="s">
        <v>22</v>
      </c>
      <c r="H29" s="17" t="s">
        <v>20</v>
      </c>
      <c r="I29" s="17" t="s">
        <v>21</v>
      </c>
      <c r="J29" s="17" t="s">
        <v>22</v>
      </c>
      <c r="K29" s="17" t="s">
        <v>20</v>
      </c>
      <c r="L29" s="17" t="s">
        <v>21</v>
      </c>
      <c r="M29" s="17" t="s">
        <v>22</v>
      </c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.75">
      <c r="A30" s="18">
        <v>1</v>
      </c>
      <c r="B30" s="145">
        <v>2</v>
      </c>
      <c r="C30" s="145"/>
      <c r="D30" s="145"/>
      <c r="E30" s="18">
        <v>3</v>
      </c>
      <c r="F30" s="18">
        <v>4</v>
      </c>
      <c r="G30" s="18">
        <v>5</v>
      </c>
      <c r="H30" s="18">
        <v>6</v>
      </c>
      <c r="I30" s="18">
        <v>7</v>
      </c>
      <c r="J30" s="18">
        <v>8</v>
      </c>
      <c r="K30" s="18">
        <v>9</v>
      </c>
      <c r="L30" s="18">
        <v>10</v>
      </c>
      <c r="M30" s="18">
        <v>11</v>
      </c>
      <c r="R30" s="6"/>
      <c r="S30" s="6"/>
      <c r="T30" s="6"/>
      <c r="U30" s="6"/>
      <c r="V30" s="6"/>
      <c r="W30" s="6"/>
      <c r="X30" s="6"/>
      <c r="Y30" s="6"/>
      <c r="Z30" s="6"/>
    </row>
    <row r="31" spans="1:26" ht="96.75" customHeight="1">
      <c r="A31" s="18"/>
      <c r="B31" s="149" t="s">
        <v>180</v>
      </c>
      <c r="C31" s="149"/>
      <c r="D31" s="149"/>
      <c r="E31" s="75">
        <v>14999765</v>
      </c>
      <c r="F31" s="18">
        <v>0</v>
      </c>
      <c r="G31" s="75">
        <f>E31</f>
        <v>14999765</v>
      </c>
      <c r="H31" s="78">
        <v>13230429.5</v>
      </c>
      <c r="I31" s="78">
        <v>0</v>
      </c>
      <c r="J31" s="78">
        <f>H31</f>
        <v>13230429.5</v>
      </c>
      <c r="K31" s="78">
        <f>H31-E31</f>
        <v>-1769335.5</v>
      </c>
      <c r="L31" s="78">
        <v>0</v>
      </c>
      <c r="M31" s="78">
        <f>K31+L31</f>
        <v>-1769335.5</v>
      </c>
      <c r="R31" s="6"/>
      <c r="S31" s="6"/>
      <c r="T31" s="6"/>
      <c r="U31" s="6"/>
      <c r="V31" s="6"/>
      <c r="W31" s="6"/>
      <c r="X31" s="6"/>
      <c r="Y31" s="6"/>
      <c r="Z31" s="6"/>
    </row>
    <row r="32" spans="1:26" ht="32.25" customHeight="1">
      <c r="A32" s="18"/>
      <c r="B32" s="149" t="s">
        <v>181</v>
      </c>
      <c r="C32" s="149"/>
      <c r="D32" s="149"/>
      <c r="E32" s="75">
        <v>217710</v>
      </c>
      <c r="F32" s="18">
        <v>0</v>
      </c>
      <c r="G32" s="75">
        <f>E32</f>
        <v>217710</v>
      </c>
      <c r="H32" s="75">
        <v>217710</v>
      </c>
      <c r="I32" s="75">
        <v>0</v>
      </c>
      <c r="J32" s="75">
        <f>H32</f>
        <v>217710</v>
      </c>
      <c r="K32" s="75">
        <f>H32-E32</f>
        <v>0</v>
      </c>
      <c r="L32" s="75">
        <v>0</v>
      </c>
      <c r="M32" s="75">
        <f>K32+L32</f>
        <v>0</v>
      </c>
      <c r="R32" s="6"/>
      <c r="S32" s="6"/>
      <c r="T32" s="6"/>
      <c r="U32" s="6"/>
      <c r="V32" s="6"/>
      <c r="W32" s="6"/>
      <c r="X32" s="6"/>
      <c r="Y32" s="6"/>
      <c r="Z32" s="6"/>
    </row>
    <row r="33" spans="1:26" ht="15.75">
      <c r="A33" s="18"/>
      <c r="B33" s="145" t="s">
        <v>6</v>
      </c>
      <c r="C33" s="145"/>
      <c r="D33" s="145"/>
      <c r="E33" s="17">
        <f>SUM(E31:E32)</f>
        <v>15217475</v>
      </c>
      <c r="F33" s="17">
        <f aca="true" t="shared" si="0" ref="F33:M33">SUM(F31:F32)</f>
        <v>0</v>
      </c>
      <c r="G33" s="17">
        <f t="shared" si="0"/>
        <v>15217475</v>
      </c>
      <c r="H33" s="78">
        <f t="shared" si="0"/>
        <v>13448139.5</v>
      </c>
      <c r="I33" s="78">
        <f t="shared" si="0"/>
        <v>0</v>
      </c>
      <c r="J33" s="78">
        <f t="shared" si="0"/>
        <v>13448139.5</v>
      </c>
      <c r="K33" s="78">
        <f t="shared" si="0"/>
        <v>-1769335.5</v>
      </c>
      <c r="L33" s="78">
        <f t="shared" si="0"/>
        <v>0</v>
      </c>
      <c r="M33" s="78">
        <f t="shared" si="0"/>
        <v>-1769335.5</v>
      </c>
      <c r="R33" s="6"/>
      <c r="S33" s="6"/>
      <c r="T33" s="6"/>
      <c r="U33" s="6"/>
      <c r="V33" s="6"/>
      <c r="W33" s="6"/>
      <c r="X33" s="6"/>
      <c r="Y33" s="6"/>
      <c r="Z33" s="6"/>
    </row>
    <row r="34" spans="1:13" ht="16.5" customHeight="1">
      <c r="A34" s="172" t="s">
        <v>35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</row>
    <row r="35" spans="1:13" ht="8.25" customHeight="1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</row>
    <row r="36" spans="1:13" ht="17.25" customHeight="1">
      <c r="A36" s="151" t="s">
        <v>36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</row>
    <row r="37" spans="1:13" s="11" customFormat="1" ht="12.7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27" t="s">
        <v>28</v>
      </c>
      <c r="L37" s="46"/>
      <c r="M37" s="46"/>
    </row>
    <row r="38" spans="1:13" s="11" customFormat="1" ht="16.5" customHeight="1">
      <c r="A38" s="139" t="s">
        <v>4</v>
      </c>
      <c r="B38" s="139" t="s">
        <v>37</v>
      </c>
      <c r="C38" s="139"/>
      <c r="D38" s="139"/>
      <c r="E38" s="139" t="s">
        <v>18</v>
      </c>
      <c r="F38" s="139"/>
      <c r="G38" s="139"/>
      <c r="H38" s="139" t="s">
        <v>34</v>
      </c>
      <c r="I38" s="139"/>
      <c r="J38" s="139"/>
      <c r="K38" s="139" t="s">
        <v>19</v>
      </c>
      <c r="L38" s="139"/>
      <c r="M38" s="139"/>
    </row>
    <row r="39" spans="1:13" s="11" customFormat="1" ht="27" customHeight="1">
      <c r="A39" s="139"/>
      <c r="B39" s="139"/>
      <c r="C39" s="139"/>
      <c r="D39" s="139"/>
      <c r="E39" s="17" t="s">
        <v>20</v>
      </c>
      <c r="F39" s="17" t="s">
        <v>21</v>
      </c>
      <c r="G39" s="17" t="s">
        <v>22</v>
      </c>
      <c r="H39" s="17" t="s">
        <v>20</v>
      </c>
      <c r="I39" s="17" t="s">
        <v>21</v>
      </c>
      <c r="J39" s="17" t="s">
        <v>22</v>
      </c>
      <c r="K39" s="17" t="s">
        <v>20</v>
      </c>
      <c r="L39" s="17" t="s">
        <v>21</v>
      </c>
      <c r="M39" s="17" t="s">
        <v>22</v>
      </c>
    </row>
    <row r="40" spans="1:13" s="11" customFormat="1" ht="19.5" customHeight="1">
      <c r="A40" s="17">
        <v>1</v>
      </c>
      <c r="B40" s="139">
        <v>2</v>
      </c>
      <c r="C40" s="139"/>
      <c r="D40" s="139"/>
      <c r="E40" s="17">
        <v>3</v>
      </c>
      <c r="F40" s="17">
        <v>4</v>
      </c>
      <c r="G40" s="17">
        <v>5</v>
      </c>
      <c r="H40" s="17">
        <v>6</v>
      </c>
      <c r="I40" s="17">
        <v>7</v>
      </c>
      <c r="J40" s="17">
        <v>8</v>
      </c>
      <c r="K40" s="17">
        <v>9</v>
      </c>
      <c r="L40" s="17">
        <v>10</v>
      </c>
      <c r="M40" s="17">
        <v>11</v>
      </c>
    </row>
    <row r="41" spans="1:13" s="48" customFormat="1" ht="33" customHeight="1">
      <c r="A41" s="47"/>
      <c r="B41" s="146" t="s">
        <v>183</v>
      </c>
      <c r="C41" s="147"/>
      <c r="D41" s="148"/>
      <c r="E41" s="47">
        <f>E33</f>
        <v>15217475</v>
      </c>
      <c r="F41" s="47">
        <v>0</v>
      </c>
      <c r="G41" s="47">
        <f>E41+F41</f>
        <v>15217475</v>
      </c>
      <c r="H41" s="79">
        <f>H33</f>
        <v>13448139.5</v>
      </c>
      <c r="I41" s="47">
        <v>0</v>
      </c>
      <c r="J41" s="47">
        <f>H41+I41</f>
        <v>13448139.5</v>
      </c>
      <c r="K41" s="47">
        <f>H41-E41</f>
        <v>-1769335.5</v>
      </c>
      <c r="L41" s="47">
        <v>0</v>
      </c>
      <c r="M41" s="47">
        <f>K41+L41</f>
        <v>-1769335.5</v>
      </c>
    </row>
    <row r="42" spans="1:26" ht="15.75">
      <c r="A42" s="18"/>
      <c r="B42" s="145" t="s">
        <v>6</v>
      </c>
      <c r="C42" s="145"/>
      <c r="D42" s="145"/>
      <c r="E42" s="18">
        <f>E41</f>
        <v>15217475</v>
      </c>
      <c r="F42" s="18">
        <f aca="true" t="shared" si="1" ref="F42:M42">F41</f>
        <v>0</v>
      </c>
      <c r="G42" s="18">
        <f t="shared" si="1"/>
        <v>15217475</v>
      </c>
      <c r="H42" s="18">
        <f t="shared" si="1"/>
        <v>13448139.5</v>
      </c>
      <c r="I42" s="18">
        <f t="shared" si="1"/>
        <v>0</v>
      </c>
      <c r="J42" s="18">
        <f t="shared" si="1"/>
        <v>13448139.5</v>
      </c>
      <c r="K42" s="18">
        <f t="shared" si="1"/>
        <v>-1769335.5</v>
      </c>
      <c r="L42" s="18">
        <f t="shared" si="1"/>
        <v>0</v>
      </c>
      <c r="M42" s="18">
        <f t="shared" si="1"/>
        <v>-1769335.5</v>
      </c>
      <c r="R42" s="6"/>
      <c r="S42" s="6"/>
      <c r="T42" s="6"/>
      <c r="U42" s="6"/>
      <c r="V42" s="6"/>
      <c r="W42" s="6"/>
      <c r="X42" s="6"/>
      <c r="Y42" s="6"/>
      <c r="Z42" s="6"/>
    </row>
    <row r="43" spans="1:13" ht="10.5" customHeight="1">
      <c r="A43" s="1"/>
      <c r="B43" s="46"/>
      <c r="C43" s="45"/>
      <c r="D43" s="46"/>
      <c r="E43" s="45"/>
      <c r="F43" s="45"/>
      <c r="G43" s="45"/>
      <c r="H43" s="45"/>
      <c r="I43" s="45"/>
      <c r="J43" s="45"/>
      <c r="K43" s="45"/>
      <c r="L43" s="45"/>
      <c r="M43" s="45"/>
    </row>
    <row r="44" spans="1:13" ht="15.75">
      <c r="A44" s="5" t="s">
        <v>38</v>
      </c>
      <c r="B44" s="46"/>
      <c r="C44" s="45"/>
      <c r="D44" s="46"/>
      <c r="E44" s="45"/>
      <c r="F44" s="45"/>
      <c r="G44" s="45"/>
      <c r="H44" s="45"/>
      <c r="I44" s="45"/>
      <c r="J44" s="45"/>
      <c r="K44" s="45"/>
      <c r="L44" s="45"/>
      <c r="M44" s="45"/>
    </row>
    <row r="45" spans="1:13" ht="9" customHeight="1">
      <c r="A45" s="1"/>
      <c r="B45" s="46"/>
      <c r="C45" s="45"/>
      <c r="D45" s="46"/>
      <c r="E45" s="45"/>
      <c r="F45" s="45"/>
      <c r="G45" s="45"/>
      <c r="H45" s="45"/>
      <c r="I45" s="45"/>
      <c r="J45" s="45"/>
      <c r="K45" s="45"/>
      <c r="L45" s="45"/>
      <c r="M45" s="45"/>
    </row>
    <row r="46" spans="1:13" ht="15.75" customHeight="1">
      <c r="A46" s="139" t="s">
        <v>4</v>
      </c>
      <c r="B46" s="139" t="s">
        <v>23</v>
      </c>
      <c r="C46" s="139" t="s">
        <v>7</v>
      </c>
      <c r="D46" s="139" t="s">
        <v>8</v>
      </c>
      <c r="E46" s="139" t="s">
        <v>52</v>
      </c>
      <c r="F46" s="139"/>
      <c r="G46" s="139"/>
      <c r="H46" s="139" t="s">
        <v>53</v>
      </c>
      <c r="I46" s="139"/>
      <c r="J46" s="139"/>
      <c r="K46" s="139" t="s">
        <v>19</v>
      </c>
      <c r="L46" s="139"/>
      <c r="M46" s="139"/>
    </row>
    <row r="47" spans="1:13" ht="25.5">
      <c r="A47" s="139"/>
      <c r="B47" s="139"/>
      <c r="C47" s="139"/>
      <c r="D47" s="139"/>
      <c r="E47" s="17" t="s">
        <v>20</v>
      </c>
      <c r="F47" s="17" t="s">
        <v>21</v>
      </c>
      <c r="G47" s="17" t="s">
        <v>22</v>
      </c>
      <c r="H47" s="17" t="s">
        <v>20</v>
      </c>
      <c r="I47" s="17" t="s">
        <v>21</v>
      </c>
      <c r="J47" s="17" t="s">
        <v>22</v>
      </c>
      <c r="K47" s="34" t="s">
        <v>20</v>
      </c>
      <c r="L47" s="34" t="s">
        <v>21</v>
      </c>
      <c r="M47" s="34" t="s">
        <v>22</v>
      </c>
    </row>
    <row r="48" spans="1:13" ht="15.75" customHeight="1">
      <c r="A48" s="17">
        <v>1</v>
      </c>
      <c r="B48" s="17">
        <v>2</v>
      </c>
      <c r="C48" s="17">
        <v>3</v>
      </c>
      <c r="D48" s="17">
        <v>4</v>
      </c>
      <c r="E48" s="17">
        <v>5</v>
      </c>
      <c r="F48" s="17">
        <v>6</v>
      </c>
      <c r="G48" s="17">
        <v>7</v>
      </c>
      <c r="H48" s="17">
        <v>8</v>
      </c>
      <c r="I48" s="17">
        <v>9</v>
      </c>
      <c r="J48" s="17">
        <v>10</v>
      </c>
      <c r="K48" s="17">
        <v>11</v>
      </c>
      <c r="L48" s="17">
        <v>12</v>
      </c>
      <c r="M48" s="17">
        <v>13</v>
      </c>
    </row>
    <row r="49" spans="1:13" ht="15.75">
      <c r="A49" s="17">
        <v>1</v>
      </c>
      <c r="B49" s="38" t="s">
        <v>9</v>
      </c>
      <c r="C49" s="22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25.5">
      <c r="A50" s="67" t="s">
        <v>140</v>
      </c>
      <c r="B50" s="68" t="s">
        <v>184</v>
      </c>
      <c r="C50" s="60" t="s">
        <v>60</v>
      </c>
      <c r="D50" s="60" t="s">
        <v>185</v>
      </c>
      <c r="E50" s="60">
        <v>3100</v>
      </c>
      <c r="F50" s="17">
        <v>0</v>
      </c>
      <c r="G50" s="17">
        <f>E50+F50</f>
        <v>3100</v>
      </c>
      <c r="H50" s="17">
        <v>3187</v>
      </c>
      <c r="I50" s="17">
        <v>0</v>
      </c>
      <c r="J50" s="17">
        <f>H50+I50</f>
        <v>3187</v>
      </c>
      <c r="K50" s="17">
        <f>J50-G50</f>
        <v>87</v>
      </c>
      <c r="L50" s="17">
        <v>0</v>
      </c>
      <c r="M50" s="17">
        <f>K50+L50</f>
        <v>87</v>
      </c>
    </row>
    <row r="51" spans="1:13" ht="25.5">
      <c r="A51" s="67" t="s">
        <v>144</v>
      </c>
      <c r="B51" s="68" t="s">
        <v>186</v>
      </c>
      <c r="C51" s="60" t="s">
        <v>187</v>
      </c>
      <c r="D51" s="60" t="s">
        <v>185</v>
      </c>
      <c r="E51" s="60">
        <v>3100</v>
      </c>
      <c r="F51" s="17"/>
      <c r="G51" s="17">
        <f>E51+F51</f>
        <v>3100</v>
      </c>
      <c r="H51" s="17">
        <v>3187</v>
      </c>
      <c r="I51" s="17">
        <v>0</v>
      </c>
      <c r="J51" s="17">
        <f>H51+I51</f>
        <v>3187</v>
      </c>
      <c r="K51" s="17">
        <f>J51-G51</f>
        <v>87</v>
      </c>
      <c r="L51" s="17">
        <v>0</v>
      </c>
      <c r="M51" s="17">
        <f>K51+L51</f>
        <v>87</v>
      </c>
    </row>
    <row r="52" spans="1:13" ht="15.75">
      <c r="A52" s="139" t="s">
        <v>64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</row>
    <row r="53" spans="1:13" ht="15.75">
      <c r="A53" s="155" t="s">
        <v>198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</row>
    <row r="54" spans="1:13" ht="15.75">
      <c r="A54" s="17">
        <v>2</v>
      </c>
      <c r="B54" s="38" t="s">
        <v>10</v>
      </c>
      <c r="C54" s="22"/>
      <c r="D54" s="17"/>
      <c r="E54" s="17"/>
      <c r="F54" s="17" t="s">
        <v>66</v>
      </c>
      <c r="G54" s="17"/>
      <c r="H54" s="36"/>
      <c r="I54" s="17" t="s">
        <v>66</v>
      </c>
      <c r="J54" s="17" t="s">
        <v>66</v>
      </c>
      <c r="K54" s="17"/>
      <c r="L54" s="36"/>
      <c r="M54" s="36"/>
    </row>
    <row r="55" spans="1:13" ht="15.75">
      <c r="A55" s="17" t="s">
        <v>67</v>
      </c>
      <c r="B55" s="74" t="s">
        <v>188</v>
      </c>
      <c r="C55" s="60" t="s">
        <v>189</v>
      </c>
      <c r="D55" s="60" t="s">
        <v>190</v>
      </c>
      <c r="E55" s="60">
        <v>4</v>
      </c>
      <c r="F55" s="17">
        <v>0</v>
      </c>
      <c r="G55" s="17">
        <f>E55+F55</f>
        <v>4</v>
      </c>
      <c r="H55" s="36">
        <v>4</v>
      </c>
      <c r="I55" s="17">
        <v>0</v>
      </c>
      <c r="J55" s="17">
        <v>4</v>
      </c>
      <c r="K55" s="17">
        <f>J55-G55</f>
        <v>0</v>
      </c>
      <c r="L55" s="17">
        <v>0</v>
      </c>
      <c r="M55" s="36">
        <f>K55+L55</f>
        <v>0</v>
      </c>
    </row>
    <row r="56" spans="1:13" ht="25.5">
      <c r="A56" s="17" t="s">
        <v>69</v>
      </c>
      <c r="B56" s="74" t="s">
        <v>191</v>
      </c>
      <c r="C56" s="60" t="s">
        <v>187</v>
      </c>
      <c r="D56" s="60" t="s">
        <v>185</v>
      </c>
      <c r="E56" s="60">
        <v>21</v>
      </c>
      <c r="F56" s="17">
        <v>0</v>
      </c>
      <c r="G56" s="17">
        <f>E56+F56</f>
        <v>21</v>
      </c>
      <c r="H56" s="36">
        <v>21</v>
      </c>
      <c r="I56" s="17">
        <v>0</v>
      </c>
      <c r="J56" s="17">
        <v>21</v>
      </c>
      <c r="K56" s="17">
        <f>J56-G56</f>
        <v>0</v>
      </c>
      <c r="L56" s="17">
        <v>0</v>
      </c>
      <c r="M56" s="36">
        <f>K56+L56</f>
        <v>0</v>
      </c>
    </row>
    <row r="57" spans="1:13" ht="38.25">
      <c r="A57" s="17" t="s">
        <v>72</v>
      </c>
      <c r="B57" s="74" t="s">
        <v>192</v>
      </c>
      <c r="C57" s="60" t="s">
        <v>187</v>
      </c>
      <c r="D57" s="60" t="s">
        <v>185</v>
      </c>
      <c r="E57" s="60">
        <v>21</v>
      </c>
      <c r="F57" s="17">
        <v>0</v>
      </c>
      <c r="G57" s="17">
        <f>E57+F57</f>
        <v>21</v>
      </c>
      <c r="H57" s="37">
        <v>21</v>
      </c>
      <c r="I57" s="17">
        <v>0</v>
      </c>
      <c r="J57" s="17">
        <v>21</v>
      </c>
      <c r="K57" s="17">
        <f>J57-G57</f>
        <v>0</v>
      </c>
      <c r="L57" s="17">
        <v>0</v>
      </c>
      <c r="M57" s="36">
        <f>K57+L57</f>
        <v>0</v>
      </c>
    </row>
    <row r="58" spans="1:13" ht="15.75">
      <c r="A58" s="139" t="s">
        <v>64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</row>
    <row r="59" spans="1:13" ht="15.75" hidden="1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</row>
    <row r="60" spans="1:13" ht="15.75">
      <c r="A60" s="17">
        <v>3</v>
      </c>
      <c r="B60" s="38" t="s">
        <v>11</v>
      </c>
      <c r="C60" s="22"/>
      <c r="D60" s="17" t="s">
        <v>66</v>
      </c>
      <c r="E60" s="17" t="s">
        <v>66</v>
      </c>
      <c r="F60" s="17" t="s">
        <v>66</v>
      </c>
      <c r="G60" s="17"/>
      <c r="H60" s="36"/>
      <c r="I60" s="17" t="s">
        <v>66</v>
      </c>
      <c r="J60" s="17" t="s">
        <v>66</v>
      </c>
      <c r="K60" s="17"/>
      <c r="L60" s="36"/>
      <c r="M60" s="36"/>
    </row>
    <row r="61" spans="1:13" ht="25.5">
      <c r="A61" s="17" t="s">
        <v>149</v>
      </c>
      <c r="B61" s="74" t="s">
        <v>194</v>
      </c>
      <c r="C61" s="60" t="s">
        <v>142</v>
      </c>
      <c r="D61" s="60" t="s">
        <v>151</v>
      </c>
      <c r="E61" s="60">
        <v>3156</v>
      </c>
      <c r="F61" s="17">
        <v>0</v>
      </c>
      <c r="G61" s="39">
        <f>E61+F61</f>
        <v>3156</v>
      </c>
      <c r="H61" s="40">
        <v>4151</v>
      </c>
      <c r="I61" s="17">
        <v>0</v>
      </c>
      <c r="J61" s="39">
        <f>H61+I61</f>
        <v>4151</v>
      </c>
      <c r="K61" s="39">
        <f>J61-G61</f>
        <v>995</v>
      </c>
      <c r="L61" s="17">
        <v>0</v>
      </c>
      <c r="M61" s="40">
        <f>K61+L61</f>
        <v>995</v>
      </c>
    </row>
    <row r="62" spans="1:13" ht="25.5">
      <c r="A62" s="17" t="s">
        <v>172</v>
      </c>
      <c r="B62" s="74" t="s">
        <v>195</v>
      </c>
      <c r="C62" s="60" t="s">
        <v>142</v>
      </c>
      <c r="D62" s="60" t="s">
        <v>151</v>
      </c>
      <c r="E62" s="60">
        <v>3156</v>
      </c>
      <c r="F62" s="17">
        <v>0</v>
      </c>
      <c r="G62" s="39">
        <f>E62+F62</f>
        <v>3156</v>
      </c>
      <c r="H62" s="40">
        <v>4151</v>
      </c>
      <c r="I62" s="17"/>
      <c r="J62" s="39">
        <f>H62+I62</f>
        <v>4151</v>
      </c>
      <c r="K62" s="39">
        <f>J62-G62</f>
        <v>995</v>
      </c>
      <c r="L62" s="17">
        <v>0</v>
      </c>
      <c r="M62" s="40">
        <f>K62+L62</f>
        <v>995</v>
      </c>
    </row>
    <row r="63" spans="1:13" ht="26.25">
      <c r="A63" s="17" t="s">
        <v>193</v>
      </c>
      <c r="B63" s="76" t="s">
        <v>196</v>
      </c>
      <c r="C63" s="60" t="s">
        <v>142</v>
      </c>
      <c r="D63" s="60" t="s">
        <v>151</v>
      </c>
      <c r="E63" s="61">
        <v>150</v>
      </c>
      <c r="F63" s="17">
        <v>0</v>
      </c>
      <c r="G63" s="39">
        <f>E63+F63</f>
        <v>150</v>
      </c>
      <c r="H63" s="40">
        <v>197.67</v>
      </c>
      <c r="I63" s="17">
        <v>0</v>
      </c>
      <c r="J63" s="39">
        <f>H63+I63</f>
        <v>197.67</v>
      </c>
      <c r="K63" s="39">
        <f>J63-G63</f>
        <v>47.66999999999999</v>
      </c>
      <c r="L63" s="17">
        <v>0</v>
      </c>
      <c r="M63" s="40">
        <f>K63+L63</f>
        <v>47.66999999999999</v>
      </c>
    </row>
    <row r="64" spans="1:13" ht="15.75">
      <c r="A64" s="139" t="s">
        <v>95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</row>
    <row r="65" spans="1:13" ht="15.75">
      <c r="A65" s="149" t="s">
        <v>197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</row>
    <row r="66" spans="1:13" ht="15.75">
      <c r="A66" s="17">
        <v>4</v>
      </c>
      <c r="B66" s="38" t="s">
        <v>12</v>
      </c>
      <c r="C66" s="22"/>
      <c r="D66" s="17" t="s">
        <v>66</v>
      </c>
      <c r="E66" s="17" t="s">
        <v>66</v>
      </c>
      <c r="F66" s="17" t="s">
        <v>66</v>
      </c>
      <c r="G66" s="17"/>
      <c r="H66" s="36"/>
      <c r="I66" s="17" t="s">
        <v>66</v>
      </c>
      <c r="J66" s="17" t="s">
        <v>66</v>
      </c>
      <c r="K66" s="17"/>
      <c r="L66" s="36"/>
      <c r="M66" s="36"/>
    </row>
    <row r="67" spans="1:13" ht="64.5">
      <c r="A67" s="23" t="s">
        <v>102</v>
      </c>
      <c r="B67" s="77" t="s">
        <v>174</v>
      </c>
      <c r="C67" s="60" t="s">
        <v>108</v>
      </c>
      <c r="D67" s="60" t="s">
        <v>175</v>
      </c>
      <c r="E67" s="41">
        <v>6</v>
      </c>
      <c r="F67" s="17">
        <v>0</v>
      </c>
      <c r="G67" s="41">
        <f>E67+F67</f>
        <v>6</v>
      </c>
      <c r="H67" s="36">
        <v>-3</v>
      </c>
      <c r="I67" s="17">
        <v>0</v>
      </c>
      <c r="J67" s="43">
        <f>H67+I67</f>
        <v>-3</v>
      </c>
      <c r="K67" s="41">
        <v>-3</v>
      </c>
      <c r="L67" s="17">
        <v>0</v>
      </c>
      <c r="M67" s="42">
        <f>K67+L67</f>
        <v>-3</v>
      </c>
    </row>
    <row r="68" spans="1:13" s="15" customFormat="1" ht="15" customHeight="1">
      <c r="A68" s="134" t="s">
        <v>95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</row>
    <row r="69" spans="1:13" s="15" customFormat="1" ht="3" customHeight="1" hidden="1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</row>
    <row r="70" spans="1:13" s="15" customFormat="1" ht="16.5" customHeight="1">
      <c r="A70" s="134" t="s">
        <v>24</v>
      </c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</row>
    <row r="71" spans="1:13" ht="44.25" customHeight="1" hidden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</row>
    <row r="72" spans="1:13" ht="6.75" customHeight="1">
      <c r="A72" s="1"/>
      <c r="B72" s="46"/>
      <c r="C72" s="45"/>
      <c r="D72" s="46"/>
      <c r="E72" s="45"/>
      <c r="F72" s="45"/>
      <c r="G72" s="45"/>
      <c r="H72" s="45"/>
      <c r="I72" s="45"/>
      <c r="J72" s="45"/>
      <c r="K72" s="45"/>
      <c r="L72" s="45"/>
      <c r="M72" s="45"/>
    </row>
    <row r="73" spans="1:13" ht="15.75">
      <c r="A73" s="5" t="s">
        <v>39</v>
      </c>
      <c r="B73" s="30"/>
      <c r="C73" s="5"/>
      <c r="D73" s="30"/>
      <c r="E73" s="45"/>
      <c r="F73" s="45"/>
      <c r="G73" s="45"/>
      <c r="H73" s="45"/>
      <c r="I73" s="45"/>
      <c r="J73" s="45"/>
      <c r="K73" s="45"/>
      <c r="L73" s="45"/>
      <c r="M73" s="45"/>
    </row>
    <row r="74" spans="1:13" ht="6.75" customHeight="1">
      <c r="A74" s="138" t="s">
        <v>40</v>
      </c>
      <c r="B74" s="138"/>
      <c r="C74" s="138"/>
      <c r="D74" s="138"/>
      <c r="E74" s="45"/>
      <c r="F74" s="45"/>
      <c r="G74" s="45"/>
      <c r="H74" s="45"/>
      <c r="I74" s="45"/>
      <c r="J74" s="45"/>
      <c r="K74" s="45"/>
      <c r="L74" s="45"/>
      <c r="M74" s="45"/>
    </row>
    <row r="75" spans="1:13" ht="15.75">
      <c r="A75" s="7" t="s">
        <v>41</v>
      </c>
      <c r="B75" s="31"/>
      <c r="C75" s="7"/>
      <c r="D75" s="31"/>
      <c r="E75" s="45"/>
      <c r="F75" s="45"/>
      <c r="G75" s="45"/>
      <c r="H75" s="45"/>
      <c r="I75" s="45"/>
      <c r="J75" s="45"/>
      <c r="K75" s="45"/>
      <c r="L75" s="45"/>
      <c r="M75" s="45"/>
    </row>
    <row r="76" spans="1:13" ht="15.75">
      <c r="A76" s="154" t="s">
        <v>116</v>
      </c>
      <c r="B76" s="154"/>
      <c r="C76" s="154"/>
      <c r="D76" s="154"/>
      <c r="E76" s="154"/>
      <c r="F76" s="45"/>
      <c r="G76" s="45"/>
      <c r="H76" s="45"/>
      <c r="I76" s="45"/>
      <c r="J76" s="45"/>
      <c r="K76" s="45"/>
      <c r="L76" s="45"/>
      <c r="M76" s="45"/>
    </row>
    <row r="77" spans="1:13" ht="15.75">
      <c r="A77" s="154"/>
      <c r="B77" s="154"/>
      <c r="C77" s="154"/>
      <c r="D77" s="154"/>
      <c r="E77" s="154"/>
      <c r="F77" s="45"/>
      <c r="G77" s="156"/>
      <c r="H77" s="156"/>
      <c r="I77" s="45"/>
      <c r="J77" s="156" t="s">
        <v>118</v>
      </c>
      <c r="K77" s="156"/>
      <c r="L77" s="156"/>
      <c r="M77" s="156"/>
    </row>
    <row r="78" spans="1:13" ht="15.75">
      <c r="A78" s="21"/>
      <c r="B78" s="32"/>
      <c r="C78" s="21"/>
      <c r="D78" s="32"/>
      <c r="E78" s="21"/>
      <c r="F78" s="45"/>
      <c r="G78" s="153" t="s">
        <v>13</v>
      </c>
      <c r="H78" s="153"/>
      <c r="I78" s="45"/>
      <c r="J78" s="152" t="s">
        <v>29</v>
      </c>
      <c r="K78" s="152"/>
      <c r="L78" s="152"/>
      <c r="M78" s="152"/>
    </row>
    <row r="79" spans="1:13" ht="15.75">
      <c r="A79" s="154" t="s">
        <v>117</v>
      </c>
      <c r="B79" s="154"/>
      <c r="C79" s="154"/>
      <c r="D79" s="154"/>
      <c r="E79" s="154"/>
      <c r="F79" s="45"/>
      <c r="G79" s="156"/>
      <c r="H79" s="156"/>
      <c r="I79" s="45"/>
      <c r="J79" s="156" t="s">
        <v>270</v>
      </c>
      <c r="K79" s="156"/>
      <c r="L79" s="156"/>
      <c r="M79" s="156"/>
    </row>
    <row r="80" spans="1:13" ht="15.75">
      <c r="A80" s="154"/>
      <c r="B80" s="154"/>
      <c r="C80" s="154"/>
      <c r="D80" s="154"/>
      <c r="E80" s="154"/>
      <c r="F80" s="45"/>
      <c r="G80" s="153" t="s">
        <v>13</v>
      </c>
      <c r="H80" s="153"/>
      <c r="I80" s="45"/>
      <c r="J80" s="152" t="s">
        <v>29</v>
      </c>
      <c r="K80" s="152"/>
      <c r="L80" s="152"/>
      <c r="M80" s="152"/>
    </row>
  </sheetData>
  <sheetProtection/>
  <mergeCells count="69">
    <mergeCell ref="J1:M4"/>
    <mergeCell ref="A5:M5"/>
    <mergeCell ref="A6:M6"/>
    <mergeCell ref="A7:A8"/>
    <mergeCell ref="E7:M7"/>
    <mergeCell ref="E8:M8"/>
    <mergeCell ref="A9:A10"/>
    <mergeCell ref="E9:M9"/>
    <mergeCell ref="E10:M10"/>
    <mergeCell ref="A11:A12"/>
    <mergeCell ref="E11:M11"/>
    <mergeCell ref="E12:M12"/>
    <mergeCell ref="K28:M28"/>
    <mergeCell ref="R28:T28"/>
    <mergeCell ref="A13:M13"/>
    <mergeCell ref="B15:M15"/>
    <mergeCell ref="B16:M16"/>
    <mergeCell ref="B22:M22"/>
    <mergeCell ref="B23:M23"/>
    <mergeCell ref="B24:M24"/>
    <mergeCell ref="U28:W28"/>
    <mergeCell ref="X28:Z28"/>
    <mergeCell ref="B30:D30"/>
    <mergeCell ref="B31:D31"/>
    <mergeCell ref="B33:D33"/>
    <mergeCell ref="A34:M34"/>
    <mergeCell ref="A28:A29"/>
    <mergeCell ref="B28:D29"/>
    <mergeCell ref="E28:G28"/>
    <mergeCell ref="H28:J28"/>
    <mergeCell ref="A35:M35"/>
    <mergeCell ref="A36:M36"/>
    <mergeCell ref="A38:A39"/>
    <mergeCell ref="B38:D39"/>
    <mergeCell ref="E38:G38"/>
    <mergeCell ref="H38:J38"/>
    <mergeCell ref="K38:M38"/>
    <mergeCell ref="B40:D40"/>
    <mergeCell ref="B41:D41"/>
    <mergeCell ref="B42:D42"/>
    <mergeCell ref="A46:A47"/>
    <mergeCell ref="B46:B47"/>
    <mergeCell ref="C46:C47"/>
    <mergeCell ref="D46:D47"/>
    <mergeCell ref="E46:G46"/>
    <mergeCell ref="H46:J46"/>
    <mergeCell ref="K46:M46"/>
    <mergeCell ref="A52:M52"/>
    <mergeCell ref="A53:M53"/>
    <mergeCell ref="A58:M58"/>
    <mergeCell ref="J77:M77"/>
    <mergeCell ref="G78:H78"/>
    <mergeCell ref="J78:M78"/>
    <mergeCell ref="A59:M59"/>
    <mergeCell ref="A64:M64"/>
    <mergeCell ref="A65:M65"/>
    <mergeCell ref="A68:M68"/>
    <mergeCell ref="A69:M69"/>
    <mergeCell ref="A70:M70"/>
    <mergeCell ref="A79:E80"/>
    <mergeCell ref="G79:H79"/>
    <mergeCell ref="J79:M79"/>
    <mergeCell ref="G80:H80"/>
    <mergeCell ref="J80:M80"/>
    <mergeCell ref="B32:D32"/>
    <mergeCell ref="A71:M71"/>
    <mergeCell ref="A74:D74"/>
    <mergeCell ref="A76:E77"/>
    <mergeCell ref="G77:H77"/>
  </mergeCells>
  <printOptions/>
  <pageMargins left="0.35433070866141736" right="0.15748031496062992" top="0.15748031496062992" bottom="0.11811023622047245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3"/>
  <sheetViews>
    <sheetView view="pageBreakPreview" zoomScale="60" zoomScalePageLayoutView="0" workbookViewId="0" topLeftCell="A32">
      <selection activeCell="A79" sqref="A79:E83"/>
    </sheetView>
  </sheetViews>
  <sheetFormatPr defaultColWidth="9.140625" defaultRowHeight="15"/>
  <cols>
    <col min="1" max="1" width="5.8515625" style="4" customWidth="1"/>
    <col min="2" max="2" width="27.7109375" style="11" customWidth="1"/>
    <col min="3" max="3" width="9.00390625" style="4" customWidth="1"/>
    <col min="4" max="4" width="12.57421875" style="11" customWidth="1"/>
    <col min="5" max="5" width="13.00390625" style="4" customWidth="1"/>
    <col min="6" max="6" width="12.140625" style="4" customWidth="1"/>
    <col min="7" max="8" width="13.00390625" style="4" customWidth="1"/>
    <col min="9" max="9" width="12.28125" style="4" customWidth="1"/>
    <col min="10" max="12" width="13.00390625" style="4" customWidth="1"/>
    <col min="13" max="13" width="11.7109375" style="4" customWidth="1"/>
    <col min="14" max="16384" width="9.140625" style="4" customWidth="1"/>
  </cols>
  <sheetData>
    <row r="1" spans="1:13" ht="15.75" customHeight="1">
      <c r="A1" s="45"/>
      <c r="B1" s="46"/>
      <c r="C1" s="45"/>
      <c r="D1" s="46"/>
      <c r="E1" s="45"/>
      <c r="F1" s="45"/>
      <c r="G1" s="45"/>
      <c r="H1" s="45"/>
      <c r="I1" s="45"/>
      <c r="J1" s="141" t="s">
        <v>42</v>
      </c>
      <c r="K1" s="141"/>
      <c r="L1" s="141"/>
      <c r="M1" s="141"/>
    </row>
    <row r="2" spans="1:13" ht="15.75">
      <c r="A2" s="45"/>
      <c r="B2" s="46"/>
      <c r="C2" s="45"/>
      <c r="D2" s="46"/>
      <c r="E2" s="45"/>
      <c r="F2" s="45"/>
      <c r="G2" s="45"/>
      <c r="H2" s="45"/>
      <c r="I2" s="45"/>
      <c r="J2" s="141"/>
      <c r="K2" s="141"/>
      <c r="L2" s="141"/>
      <c r="M2" s="141"/>
    </row>
    <row r="3" spans="1:13" ht="15.75">
      <c r="A3" s="45"/>
      <c r="B3" s="46"/>
      <c r="C3" s="45"/>
      <c r="D3" s="46"/>
      <c r="E3" s="45"/>
      <c r="F3" s="45"/>
      <c r="G3" s="45"/>
      <c r="H3" s="45"/>
      <c r="I3" s="45"/>
      <c r="J3" s="141"/>
      <c r="K3" s="141"/>
      <c r="L3" s="141"/>
      <c r="M3" s="141"/>
    </row>
    <row r="4" spans="1:13" ht="4.5" customHeight="1">
      <c r="A4" s="45"/>
      <c r="B4" s="46"/>
      <c r="C4" s="45"/>
      <c r="D4" s="46"/>
      <c r="E4" s="45"/>
      <c r="F4" s="45"/>
      <c r="G4" s="45"/>
      <c r="H4" s="45"/>
      <c r="I4" s="45"/>
      <c r="J4" s="141"/>
      <c r="K4" s="141"/>
      <c r="L4" s="141"/>
      <c r="M4" s="141"/>
    </row>
    <row r="5" spans="1:13" ht="15.75">
      <c r="A5" s="143" t="s">
        <v>17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3" ht="15.75">
      <c r="A6" s="143" t="s">
        <v>489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3" ht="15.75">
      <c r="A7" s="142" t="s">
        <v>0</v>
      </c>
      <c r="B7" s="24">
        <v>1100000</v>
      </c>
      <c r="C7" s="19"/>
      <c r="D7" s="46"/>
      <c r="E7" s="132" t="s">
        <v>44</v>
      </c>
      <c r="F7" s="132"/>
      <c r="G7" s="132"/>
      <c r="H7" s="132"/>
      <c r="I7" s="132"/>
      <c r="J7" s="132"/>
      <c r="K7" s="132"/>
      <c r="L7" s="132"/>
      <c r="M7" s="132"/>
    </row>
    <row r="8" spans="1:13" ht="15" customHeight="1">
      <c r="A8" s="142"/>
      <c r="B8" s="25" t="s">
        <v>26</v>
      </c>
      <c r="C8" s="8"/>
      <c r="D8" s="46"/>
      <c r="E8" s="133" t="s">
        <v>15</v>
      </c>
      <c r="F8" s="133"/>
      <c r="G8" s="133"/>
      <c r="H8" s="133"/>
      <c r="I8" s="133"/>
      <c r="J8" s="133"/>
      <c r="K8" s="133"/>
      <c r="L8" s="133"/>
      <c r="M8" s="133"/>
    </row>
    <row r="9" spans="1:13" ht="15.75">
      <c r="A9" s="142" t="s">
        <v>1</v>
      </c>
      <c r="B9" s="24">
        <v>1110000</v>
      </c>
      <c r="C9" s="19"/>
      <c r="D9" s="46"/>
      <c r="E9" s="132" t="s">
        <v>44</v>
      </c>
      <c r="F9" s="132"/>
      <c r="G9" s="132"/>
      <c r="H9" s="132"/>
      <c r="I9" s="132"/>
      <c r="J9" s="132"/>
      <c r="K9" s="132"/>
      <c r="L9" s="132"/>
      <c r="M9" s="132"/>
    </row>
    <row r="10" spans="1:13" ht="15" customHeight="1">
      <c r="A10" s="142"/>
      <c r="B10" s="25" t="s">
        <v>26</v>
      </c>
      <c r="C10" s="8"/>
      <c r="D10" s="46"/>
      <c r="E10" s="144" t="s">
        <v>14</v>
      </c>
      <c r="F10" s="144"/>
      <c r="G10" s="144"/>
      <c r="H10" s="144"/>
      <c r="I10" s="144"/>
      <c r="J10" s="144"/>
      <c r="K10" s="144"/>
      <c r="L10" s="144"/>
      <c r="M10" s="144"/>
    </row>
    <row r="11" spans="1:13" ht="15.75">
      <c r="A11" s="142" t="s">
        <v>2</v>
      </c>
      <c r="B11" s="26">
        <v>1113131</v>
      </c>
      <c r="C11" s="3">
        <v>1040</v>
      </c>
      <c r="D11" s="46"/>
      <c r="E11" s="132" t="s">
        <v>199</v>
      </c>
      <c r="F11" s="132"/>
      <c r="G11" s="132"/>
      <c r="H11" s="132"/>
      <c r="I11" s="132"/>
      <c r="J11" s="132"/>
      <c r="K11" s="132"/>
      <c r="L11" s="132"/>
      <c r="M11" s="132"/>
    </row>
    <row r="12" spans="1:13" ht="15" customHeight="1">
      <c r="A12" s="142"/>
      <c r="B12" s="25" t="s">
        <v>26</v>
      </c>
      <c r="C12" s="2" t="s">
        <v>3</v>
      </c>
      <c r="D12" s="46"/>
      <c r="E12" s="133" t="s">
        <v>16</v>
      </c>
      <c r="F12" s="133"/>
      <c r="G12" s="133"/>
      <c r="H12" s="133"/>
      <c r="I12" s="133"/>
      <c r="J12" s="133"/>
      <c r="K12" s="133"/>
      <c r="L12" s="133"/>
      <c r="M12" s="133"/>
    </row>
    <row r="13" spans="1:13" ht="19.5" customHeight="1">
      <c r="A13" s="138" t="s">
        <v>30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</row>
    <row r="14" spans="1:13" ht="5.25" customHeight="1">
      <c r="A14" s="1"/>
      <c r="B14" s="46"/>
      <c r="C14" s="45"/>
      <c r="D14" s="46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15" customFormat="1" ht="22.5" customHeight="1">
      <c r="A15" s="20" t="s">
        <v>25</v>
      </c>
      <c r="B15" s="134" t="s">
        <v>27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ht="33" customHeight="1">
      <c r="A16" s="18">
        <v>1</v>
      </c>
      <c r="B16" s="135" t="s">
        <v>200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7"/>
    </row>
    <row r="17" spans="1:13" ht="8.25" customHeight="1">
      <c r="A17" s="1"/>
      <c r="B17" s="46"/>
      <c r="C17" s="45"/>
      <c r="D17" s="46"/>
      <c r="E17" s="45"/>
      <c r="F17" s="45"/>
      <c r="G17" s="45"/>
      <c r="H17" s="45"/>
      <c r="I17" s="45"/>
      <c r="J17" s="45"/>
      <c r="K17" s="45"/>
      <c r="L17" s="45"/>
      <c r="M17" s="45"/>
    </row>
    <row r="18" spans="1:13" ht="15.75">
      <c r="A18" s="5" t="s">
        <v>201</v>
      </c>
      <c r="B18" s="46"/>
      <c r="C18" s="45"/>
      <c r="D18" s="46"/>
      <c r="E18" s="45"/>
      <c r="F18" s="45"/>
      <c r="G18" s="45"/>
      <c r="H18" s="45"/>
      <c r="I18" s="45"/>
      <c r="J18" s="45"/>
      <c r="K18" s="45"/>
      <c r="L18" s="45"/>
      <c r="M18" s="45"/>
    </row>
    <row r="19" spans="1:13" ht="3.75" customHeight="1">
      <c r="A19" s="19"/>
      <c r="B19" s="46"/>
      <c r="C19" s="45"/>
      <c r="D19" s="46"/>
      <c r="E19" s="45"/>
      <c r="F19" s="45"/>
      <c r="G19" s="45"/>
      <c r="H19" s="45"/>
      <c r="I19" s="45"/>
      <c r="J19" s="45"/>
      <c r="K19" s="45"/>
      <c r="L19" s="45"/>
      <c r="M19" s="45"/>
    </row>
    <row r="20" spans="1:13" ht="15.75">
      <c r="A20" s="5" t="s">
        <v>31</v>
      </c>
      <c r="B20" s="46"/>
      <c r="C20" s="45"/>
      <c r="D20" s="46"/>
      <c r="E20" s="45"/>
      <c r="F20" s="45"/>
      <c r="G20" s="45"/>
      <c r="H20" s="45"/>
      <c r="I20" s="45"/>
      <c r="J20" s="45"/>
      <c r="K20" s="45"/>
      <c r="L20" s="45"/>
      <c r="M20" s="45"/>
    </row>
    <row r="21" spans="1:13" ht="6" customHeight="1">
      <c r="A21" s="1"/>
      <c r="B21" s="46"/>
      <c r="C21" s="45"/>
      <c r="D21" s="46"/>
      <c r="E21" s="45"/>
      <c r="F21" s="45"/>
      <c r="G21" s="45"/>
      <c r="H21" s="45"/>
      <c r="I21" s="45"/>
      <c r="J21" s="45"/>
      <c r="K21" s="45"/>
      <c r="L21" s="45"/>
      <c r="M21" s="45"/>
    </row>
    <row r="22" spans="1:13" s="15" customFormat="1" ht="24" customHeight="1">
      <c r="A22" s="20" t="s">
        <v>25</v>
      </c>
      <c r="B22" s="134" t="s">
        <v>5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ht="58.5" customHeight="1">
      <c r="A23" s="18">
        <v>1</v>
      </c>
      <c r="B23" s="135" t="s">
        <v>202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</row>
    <row r="24" spans="1:13" ht="15.75" hidden="1">
      <c r="A24" s="18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1:13" ht="9" customHeight="1">
      <c r="A25" s="1"/>
      <c r="B25" s="46"/>
      <c r="C25" s="45"/>
      <c r="D25" s="46"/>
      <c r="E25" s="45"/>
      <c r="F25" s="45"/>
      <c r="G25" s="45"/>
      <c r="H25" s="45"/>
      <c r="I25" s="45"/>
      <c r="J25" s="45"/>
      <c r="K25" s="45"/>
      <c r="L25" s="45"/>
      <c r="M25" s="45"/>
    </row>
    <row r="26" spans="1:13" ht="15.75">
      <c r="A26" s="5" t="s">
        <v>32</v>
      </c>
      <c r="B26" s="46"/>
      <c r="C26" s="45"/>
      <c r="D26" s="46"/>
      <c r="E26" s="45"/>
      <c r="F26" s="45"/>
      <c r="G26" s="45"/>
      <c r="H26" s="45"/>
      <c r="I26" s="45"/>
      <c r="J26" s="45"/>
      <c r="K26" s="45"/>
      <c r="L26" s="45"/>
      <c r="M26" s="45"/>
    </row>
    <row r="27" spans="1:13" ht="12.75" customHeight="1">
      <c r="A27" s="45"/>
      <c r="B27" s="27"/>
      <c r="C27" s="45"/>
      <c r="D27" s="46"/>
      <c r="E27" s="45"/>
      <c r="F27" s="45"/>
      <c r="G27" s="45"/>
      <c r="H27" s="45"/>
      <c r="I27" s="45"/>
      <c r="J27" s="45"/>
      <c r="K27" s="45"/>
      <c r="L27" s="49" t="s">
        <v>28</v>
      </c>
      <c r="M27" s="45"/>
    </row>
    <row r="28" spans="1:26" s="11" customFormat="1" ht="18.75" customHeight="1">
      <c r="A28" s="139" t="s">
        <v>25</v>
      </c>
      <c r="B28" s="139" t="s">
        <v>33</v>
      </c>
      <c r="C28" s="139"/>
      <c r="D28" s="139"/>
      <c r="E28" s="139" t="s">
        <v>18</v>
      </c>
      <c r="F28" s="139"/>
      <c r="G28" s="139"/>
      <c r="H28" s="139" t="s">
        <v>34</v>
      </c>
      <c r="I28" s="139"/>
      <c r="J28" s="139"/>
      <c r="K28" s="139" t="s">
        <v>19</v>
      </c>
      <c r="L28" s="139"/>
      <c r="M28" s="139"/>
      <c r="R28" s="131"/>
      <c r="S28" s="131"/>
      <c r="T28" s="131"/>
      <c r="U28" s="131"/>
      <c r="V28" s="131"/>
      <c r="W28" s="131"/>
      <c r="X28" s="131"/>
      <c r="Y28" s="131"/>
      <c r="Z28" s="131"/>
    </row>
    <row r="29" spans="1:26" s="11" customFormat="1" ht="25.5">
      <c r="A29" s="139"/>
      <c r="B29" s="139"/>
      <c r="C29" s="139"/>
      <c r="D29" s="139"/>
      <c r="E29" s="17" t="s">
        <v>20</v>
      </c>
      <c r="F29" s="17" t="s">
        <v>21</v>
      </c>
      <c r="G29" s="17" t="s">
        <v>22</v>
      </c>
      <c r="H29" s="17" t="s">
        <v>20</v>
      </c>
      <c r="I29" s="17" t="s">
        <v>21</v>
      </c>
      <c r="J29" s="17" t="s">
        <v>22</v>
      </c>
      <c r="K29" s="17" t="s">
        <v>20</v>
      </c>
      <c r="L29" s="17" t="s">
        <v>21</v>
      </c>
      <c r="M29" s="17" t="s">
        <v>22</v>
      </c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.75">
      <c r="A30" s="18">
        <v>1</v>
      </c>
      <c r="B30" s="145">
        <v>2</v>
      </c>
      <c r="C30" s="145"/>
      <c r="D30" s="145"/>
      <c r="E30" s="18">
        <v>3</v>
      </c>
      <c r="F30" s="18">
        <v>4</v>
      </c>
      <c r="G30" s="18">
        <v>5</v>
      </c>
      <c r="H30" s="18">
        <v>6</v>
      </c>
      <c r="I30" s="18">
        <v>7</v>
      </c>
      <c r="J30" s="18">
        <v>8</v>
      </c>
      <c r="K30" s="18">
        <v>9</v>
      </c>
      <c r="L30" s="18">
        <v>10</v>
      </c>
      <c r="M30" s="18">
        <v>11</v>
      </c>
      <c r="R30" s="6"/>
      <c r="S30" s="6"/>
      <c r="T30" s="6"/>
      <c r="U30" s="6"/>
      <c r="V30" s="6"/>
      <c r="W30" s="6"/>
      <c r="X30" s="6"/>
      <c r="Y30" s="6"/>
      <c r="Z30" s="6"/>
    </row>
    <row r="31" spans="1:26" ht="150.75" customHeight="1">
      <c r="A31" s="18"/>
      <c r="B31" s="149" t="s">
        <v>203</v>
      </c>
      <c r="C31" s="149"/>
      <c r="D31" s="149"/>
      <c r="E31" s="18">
        <v>2508726</v>
      </c>
      <c r="F31" s="18">
        <v>0</v>
      </c>
      <c r="G31" s="18">
        <f>E31</f>
        <v>2508726</v>
      </c>
      <c r="H31" s="18">
        <v>2508724.6</v>
      </c>
      <c r="I31" s="18">
        <v>0</v>
      </c>
      <c r="J31" s="18">
        <f>H31</f>
        <v>2508724.6</v>
      </c>
      <c r="K31" s="18">
        <f>H31-E31</f>
        <v>-1.3999999999068677</v>
      </c>
      <c r="L31" s="18">
        <v>0</v>
      </c>
      <c r="M31" s="18">
        <f>K31+L31</f>
        <v>-1.3999999999068677</v>
      </c>
      <c r="R31" s="6"/>
      <c r="S31" s="6"/>
      <c r="T31" s="6"/>
      <c r="U31" s="6"/>
      <c r="V31" s="6"/>
      <c r="W31" s="6"/>
      <c r="X31" s="6"/>
      <c r="Y31" s="6"/>
      <c r="Z31" s="6"/>
    </row>
    <row r="32" spans="1:26" ht="15.75">
      <c r="A32" s="18"/>
      <c r="B32" s="145" t="s">
        <v>6</v>
      </c>
      <c r="C32" s="145"/>
      <c r="D32" s="145"/>
      <c r="E32" s="18">
        <f>E31</f>
        <v>2508726</v>
      </c>
      <c r="F32" s="18">
        <f aca="true" t="shared" si="0" ref="F32:M32">F31</f>
        <v>0</v>
      </c>
      <c r="G32" s="18">
        <f t="shared" si="0"/>
        <v>2508726</v>
      </c>
      <c r="H32" s="18">
        <f t="shared" si="0"/>
        <v>2508724.6</v>
      </c>
      <c r="I32" s="18">
        <f t="shared" si="0"/>
        <v>0</v>
      </c>
      <c r="J32" s="18">
        <f t="shared" si="0"/>
        <v>2508724.6</v>
      </c>
      <c r="K32" s="18">
        <f t="shared" si="0"/>
        <v>-1.3999999999068677</v>
      </c>
      <c r="L32" s="18">
        <f t="shared" si="0"/>
        <v>0</v>
      </c>
      <c r="M32" s="18">
        <f t="shared" si="0"/>
        <v>-1.3999999999068677</v>
      </c>
      <c r="R32" s="6"/>
      <c r="S32" s="6"/>
      <c r="T32" s="6"/>
      <c r="U32" s="6"/>
      <c r="V32" s="6"/>
      <c r="W32" s="6"/>
      <c r="X32" s="6"/>
      <c r="Y32" s="6"/>
      <c r="Z32" s="6"/>
    </row>
    <row r="33" spans="1:13" ht="16.5" customHeight="1">
      <c r="A33" s="172" t="s">
        <v>35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</row>
    <row r="34" spans="1:13" ht="8.25" customHeight="1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</row>
    <row r="35" spans="1:13" ht="17.25" customHeight="1">
      <c r="A35" s="151" t="s">
        <v>36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</row>
    <row r="36" spans="1:13" s="11" customFormat="1" ht="12.7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27" t="s">
        <v>28</v>
      </c>
      <c r="L36" s="46"/>
      <c r="M36" s="46"/>
    </row>
    <row r="37" spans="1:13" s="11" customFormat="1" ht="16.5" customHeight="1">
      <c r="A37" s="139" t="s">
        <v>4</v>
      </c>
      <c r="B37" s="139" t="s">
        <v>37</v>
      </c>
      <c r="C37" s="139"/>
      <c r="D37" s="139"/>
      <c r="E37" s="139" t="s">
        <v>18</v>
      </c>
      <c r="F37" s="139"/>
      <c r="G37" s="139"/>
      <c r="H37" s="139" t="s">
        <v>34</v>
      </c>
      <c r="I37" s="139"/>
      <c r="J37" s="139"/>
      <c r="K37" s="139" t="s">
        <v>19</v>
      </c>
      <c r="L37" s="139"/>
      <c r="M37" s="139"/>
    </row>
    <row r="38" spans="1:13" s="11" customFormat="1" ht="27" customHeight="1">
      <c r="A38" s="139"/>
      <c r="B38" s="139"/>
      <c r="C38" s="139"/>
      <c r="D38" s="139"/>
      <c r="E38" s="17" t="s">
        <v>20</v>
      </c>
      <c r="F38" s="17" t="s">
        <v>21</v>
      </c>
      <c r="G38" s="17" t="s">
        <v>22</v>
      </c>
      <c r="H38" s="17" t="s">
        <v>20</v>
      </c>
      <c r="I38" s="17" t="s">
        <v>21</v>
      </c>
      <c r="J38" s="17" t="s">
        <v>22</v>
      </c>
      <c r="K38" s="17" t="s">
        <v>20</v>
      </c>
      <c r="L38" s="17" t="s">
        <v>21</v>
      </c>
      <c r="M38" s="17" t="s">
        <v>22</v>
      </c>
    </row>
    <row r="39" spans="1:13" s="11" customFormat="1" ht="19.5" customHeight="1">
      <c r="A39" s="17">
        <v>1</v>
      </c>
      <c r="B39" s="139">
        <v>2</v>
      </c>
      <c r="C39" s="139"/>
      <c r="D39" s="139"/>
      <c r="E39" s="17">
        <v>3</v>
      </c>
      <c r="F39" s="17">
        <v>4</v>
      </c>
      <c r="G39" s="17">
        <v>5</v>
      </c>
      <c r="H39" s="17">
        <v>6</v>
      </c>
      <c r="I39" s="17">
        <v>7</v>
      </c>
      <c r="J39" s="17">
        <v>8</v>
      </c>
      <c r="K39" s="17">
        <v>9</v>
      </c>
      <c r="L39" s="17">
        <v>10</v>
      </c>
      <c r="M39" s="17">
        <v>11</v>
      </c>
    </row>
    <row r="40" spans="1:13" s="48" customFormat="1" ht="33" customHeight="1">
      <c r="A40" s="47"/>
      <c r="B40" s="146" t="s">
        <v>204</v>
      </c>
      <c r="C40" s="147"/>
      <c r="D40" s="148"/>
      <c r="E40" s="47">
        <f>E31</f>
        <v>2508726</v>
      </c>
      <c r="F40" s="47">
        <v>0</v>
      </c>
      <c r="G40" s="47">
        <f>E40+F40</f>
        <v>2508726</v>
      </c>
      <c r="H40" s="47">
        <f>H31</f>
        <v>2508724.6</v>
      </c>
      <c r="I40" s="47">
        <v>0</v>
      </c>
      <c r="J40" s="47">
        <f>H40+I40</f>
        <v>2508724.6</v>
      </c>
      <c r="K40" s="47">
        <f>H40-E40</f>
        <v>-1.3999999999068677</v>
      </c>
      <c r="L40" s="47">
        <v>0</v>
      </c>
      <c r="M40" s="47">
        <f>K40+L40</f>
        <v>-1.3999999999068677</v>
      </c>
    </row>
    <row r="41" spans="1:26" ht="15.75">
      <c r="A41" s="18"/>
      <c r="B41" s="145" t="s">
        <v>6</v>
      </c>
      <c r="C41" s="145"/>
      <c r="D41" s="145"/>
      <c r="E41" s="18">
        <f>E40</f>
        <v>2508726</v>
      </c>
      <c r="F41" s="18">
        <f aca="true" t="shared" si="1" ref="F41:M41">F40</f>
        <v>0</v>
      </c>
      <c r="G41" s="18">
        <f t="shared" si="1"/>
        <v>2508726</v>
      </c>
      <c r="H41" s="18">
        <f t="shared" si="1"/>
        <v>2508724.6</v>
      </c>
      <c r="I41" s="18">
        <f t="shared" si="1"/>
        <v>0</v>
      </c>
      <c r="J41" s="18">
        <f t="shared" si="1"/>
        <v>2508724.6</v>
      </c>
      <c r="K41" s="18">
        <f t="shared" si="1"/>
        <v>-1.3999999999068677</v>
      </c>
      <c r="L41" s="18">
        <f t="shared" si="1"/>
        <v>0</v>
      </c>
      <c r="M41" s="18">
        <f t="shared" si="1"/>
        <v>-1.3999999999068677</v>
      </c>
      <c r="R41" s="6"/>
      <c r="S41" s="6"/>
      <c r="T41" s="6"/>
      <c r="U41" s="6"/>
      <c r="V41" s="6"/>
      <c r="W41" s="6"/>
      <c r="X41" s="6"/>
      <c r="Y41" s="6"/>
      <c r="Z41" s="6"/>
    </row>
    <row r="42" spans="1:13" ht="15.75">
      <c r="A42" s="1"/>
      <c r="B42" s="46"/>
      <c r="C42" s="45"/>
      <c r="D42" s="46"/>
      <c r="E42" s="45"/>
      <c r="F42" s="45"/>
      <c r="G42" s="45"/>
      <c r="H42" s="45"/>
      <c r="I42" s="45"/>
      <c r="J42" s="45"/>
      <c r="K42" s="45"/>
      <c r="L42" s="45"/>
      <c r="M42" s="45"/>
    </row>
    <row r="43" spans="1:13" ht="15.75">
      <c r="A43" s="5" t="s">
        <v>38</v>
      </c>
      <c r="B43" s="46"/>
      <c r="C43" s="45"/>
      <c r="D43" s="46"/>
      <c r="E43" s="45"/>
      <c r="F43" s="45"/>
      <c r="G43" s="45"/>
      <c r="H43" s="45"/>
      <c r="I43" s="45"/>
      <c r="J43" s="45"/>
      <c r="K43" s="45"/>
      <c r="L43" s="45"/>
      <c r="M43" s="45"/>
    </row>
    <row r="44" spans="1:13" ht="15.75">
      <c r="A44" s="1"/>
      <c r="B44" s="46"/>
      <c r="C44" s="45"/>
      <c r="D44" s="46"/>
      <c r="E44" s="45"/>
      <c r="F44" s="45"/>
      <c r="G44" s="45"/>
      <c r="H44" s="45"/>
      <c r="I44" s="45"/>
      <c r="J44" s="45"/>
      <c r="K44" s="45"/>
      <c r="L44" s="45"/>
      <c r="M44" s="45"/>
    </row>
    <row r="45" spans="1:13" ht="15.75" customHeight="1">
      <c r="A45" s="139" t="s">
        <v>4</v>
      </c>
      <c r="B45" s="139" t="s">
        <v>23</v>
      </c>
      <c r="C45" s="139" t="s">
        <v>7</v>
      </c>
      <c r="D45" s="139" t="s">
        <v>8</v>
      </c>
      <c r="E45" s="139" t="s">
        <v>52</v>
      </c>
      <c r="F45" s="139"/>
      <c r="G45" s="139"/>
      <c r="H45" s="139" t="s">
        <v>53</v>
      </c>
      <c r="I45" s="139"/>
      <c r="J45" s="139"/>
      <c r="K45" s="139" t="s">
        <v>19</v>
      </c>
      <c r="L45" s="139"/>
      <c r="M45" s="139"/>
    </row>
    <row r="46" spans="1:13" ht="25.5">
      <c r="A46" s="139"/>
      <c r="B46" s="139"/>
      <c r="C46" s="139"/>
      <c r="D46" s="139"/>
      <c r="E46" s="17" t="s">
        <v>20</v>
      </c>
      <c r="F46" s="17" t="s">
        <v>21</v>
      </c>
      <c r="G46" s="17" t="s">
        <v>22</v>
      </c>
      <c r="H46" s="17" t="s">
        <v>20</v>
      </c>
      <c r="I46" s="17" t="s">
        <v>21</v>
      </c>
      <c r="J46" s="17" t="s">
        <v>22</v>
      </c>
      <c r="K46" s="34" t="s">
        <v>20</v>
      </c>
      <c r="L46" s="34" t="s">
        <v>21</v>
      </c>
      <c r="M46" s="34" t="s">
        <v>22</v>
      </c>
    </row>
    <row r="47" spans="1:13" ht="15.75" customHeight="1">
      <c r="A47" s="17">
        <v>1</v>
      </c>
      <c r="B47" s="17">
        <v>2</v>
      </c>
      <c r="C47" s="17">
        <v>3</v>
      </c>
      <c r="D47" s="17">
        <v>4</v>
      </c>
      <c r="E47" s="17">
        <v>5</v>
      </c>
      <c r="F47" s="17">
        <v>6</v>
      </c>
      <c r="G47" s="17">
        <v>7</v>
      </c>
      <c r="H47" s="17">
        <v>8</v>
      </c>
      <c r="I47" s="17">
        <v>9</v>
      </c>
      <c r="J47" s="17">
        <v>10</v>
      </c>
      <c r="K47" s="17">
        <v>11</v>
      </c>
      <c r="L47" s="17">
        <v>12</v>
      </c>
      <c r="M47" s="17">
        <v>13</v>
      </c>
    </row>
    <row r="48" spans="1:13" ht="15.75">
      <c r="A48" s="17">
        <v>1</v>
      </c>
      <c r="B48" s="38" t="s">
        <v>9</v>
      </c>
      <c r="C48" s="22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38.25">
      <c r="A49" s="17" t="s">
        <v>54</v>
      </c>
      <c r="B49" s="68" t="s">
        <v>206</v>
      </c>
      <c r="C49" s="175" t="s">
        <v>56</v>
      </c>
      <c r="D49" s="175" t="s">
        <v>169</v>
      </c>
      <c r="E49" s="60">
        <f>E50+E51+E52</f>
        <v>173</v>
      </c>
      <c r="F49" s="60">
        <f aca="true" t="shared" si="2" ref="F49:M49">F50+F51+F52</f>
        <v>0</v>
      </c>
      <c r="G49" s="60">
        <f t="shared" si="2"/>
        <v>173</v>
      </c>
      <c r="H49" s="60">
        <f t="shared" si="2"/>
        <v>232</v>
      </c>
      <c r="I49" s="60">
        <f t="shared" si="2"/>
        <v>0</v>
      </c>
      <c r="J49" s="60">
        <f t="shared" si="2"/>
        <v>232</v>
      </c>
      <c r="K49" s="60">
        <f t="shared" si="2"/>
        <v>59</v>
      </c>
      <c r="L49" s="60">
        <f t="shared" si="2"/>
        <v>0</v>
      </c>
      <c r="M49" s="60">
        <f t="shared" si="2"/>
        <v>59</v>
      </c>
    </row>
    <row r="50" spans="1:13" ht="15.75">
      <c r="A50" s="17"/>
      <c r="B50" s="80" t="s">
        <v>207</v>
      </c>
      <c r="C50" s="176"/>
      <c r="D50" s="176"/>
      <c r="E50" s="60">
        <v>75</v>
      </c>
      <c r="F50" s="17"/>
      <c r="G50" s="17">
        <f>E50+F50</f>
        <v>75</v>
      </c>
      <c r="H50" s="17">
        <v>75</v>
      </c>
      <c r="I50" s="17"/>
      <c r="J50" s="17">
        <f>H50+I50</f>
        <v>75</v>
      </c>
      <c r="K50" s="17">
        <f>J50-G50</f>
        <v>0</v>
      </c>
      <c r="L50" s="17">
        <v>0</v>
      </c>
      <c r="M50" s="17">
        <f>K50+L50</f>
        <v>0</v>
      </c>
    </row>
    <row r="51" spans="1:13" ht="15.75">
      <c r="A51" s="17"/>
      <c r="B51" s="80" t="s">
        <v>208</v>
      </c>
      <c r="C51" s="176"/>
      <c r="D51" s="176"/>
      <c r="E51" s="60">
        <v>50</v>
      </c>
      <c r="F51" s="17"/>
      <c r="G51" s="17">
        <f>E51+F51</f>
        <v>50</v>
      </c>
      <c r="H51" s="17">
        <v>102</v>
      </c>
      <c r="I51" s="17"/>
      <c r="J51" s="17">
        <f>H51+I51</f>
        <v>102</v>
      </c>
      <c r="K51" s="17">
        <f>J51-G51</f>
        <v>52</v>
      </c>
      <c r="L51" s="17">
        <v>0</v>
      </c>
      <c r="M51" s="17">
        <f>K51+L51</f>
        <v>52</v>
      </c>
    </row>
    <row r="52" spans="1:13" ht="15.75">
      <c r="A52" s="17"/>
      <c r="B52" s="80" t="s">
        <v>209</v>
      </c>
      <c r="C52" s="177"/>
      <c r="D52" s="177"/>
      <c r="E52" s="60">
        <v>48</v>
      </c>
      <c r="F52" s="17">
        <v>0</v>
      </c>
      <c r="G52" s="17">
        <f>E52+F52</f>
        <v>48</v>
      </c>
      <c r="H52" s="17">
        <v>55</v>
      </c>
      <c r="I52" s="17">
        <v>0</v>
      </c>
      <c r="J52" s="17">
        <f>H52+I52</f>
        <v>55</v>
      </c>
      <c r="K52" s="17">
        <f>J52-G52</f>
        <v>7</v>
      </c>
      <c r="L52" s="17">
        <v>0</v>
      </c>
      <c r="M52" s="17">
        <f>K52+L52</f>
        <v>7</v>
      </c>
    </row>
    <row r="53" spans="1:13" ht="15.75">
      <c r="A53" s="139" t="s">
        <v>64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</row>
    <row r="54" spans="1:13" ht="15.75">
      <c r="A54" s="155" t="s">
        <v>216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</row>
    <row r="55" spans="1:13" ht="15.75">
      <c r="A55" s="17">
        <v>2</v>
      </c>
      <c r="B55" s="38" t="s">
        <v>10</v>
      </c>
      <c r="C55" s="22"/>
      <c r="D55" s="17"/>
      <c r="E55" s="17"/>
      <c r="F55" s="17" t="s">
        <v>66</v>
      </c>
      <c r="G55" s="17"/>
      <c r="H55" s="36"/>
      <c r="I55" s="17" t="s">
        <v>66</v>
      </c>
      <c r="J55" s="17" t="s">
        <v>66</v>
      </c>
      <c r="K55" s="17"/>
      <c r="L55" s="36"/>
      <c r="M55" s="36"/>
    </row>
    <row r="56" spans="1:13" ht="38.25">
      <c r="A56" s="17" t="s">
        <v>67</v>
      </c>
      <c r="B56" s="68" t="s">
        <v>210</v>
      </c>
      <c r="C56" s="175" t="s">
        <v>56</v>
      </c>
      <c r="D56" s="175" t="s">
        <v>169</v>
      </c>
      <c r="E56" s="58">
        <f>SUM(E57:E59)</f>
        <v>235200</v>
      </c>
      <c r="F56" s="58">
        <f aca="true" t="shared" si="3" ref="F56:M56">SUM(F57:F59)</f>
        <v>0</v>
      </c>
      <c r="G56" s="58">
        <f t="shared" si="3"/>
        <v>235200</v>
      </c>
      <c r="H56" s="58">
        <f t="shared" si="3"/>
        <v>286383</v>
      </c>
      <c r="I56" s="58">
        <f t="shared" si="3"/>
        <v>0</v>
      </c>
      <c r="J56" s="58">
        <f t="shared" si="3"/>
        <v>286383</v>
      </c>
      <c r="K56" s="58">
        <f t="shared" si="3"/>
        <v>51183</v>
      </c>
      <c r="L56" s="58">
        <f t="shared" si="3"/>
        <v>0</v>
      </c>
      <c r="M56" s="58">
        <f t="shared" si="3"/>
        <v>51183</v>
      </c>
    </row>
    <row r="57" spans="1:13" ht="15.75">
      <c r="A57" s="17" t="s">
        <v>69</v>
      </c>
      <c r="B57" s="80" t="s">
        <v>207</v>
      </c>
      <c r="C57" s="176"/>
      <c r="D57" s="176"/>
      <c r="E57" s="58">
        <v>40000</v>
      </c>
      <c r="F57" s="17"/>
      <c r="G57" s="17">
        <f>E57+F57</f>
        <v>40000</v>
      </c>
      <c r="H57" s="36">
        <v>6233</v>
      </c>
      <c r="I57" s="17"/>
      <c r="J57" s="17">
        <f>H57+I57</f>
        <v>6233</v>
      </c>
      <c r="K57" s="17">
        <f>J57-G57</f>
        <v>-33767</v>
      </c>
      <c r="L57" s="17"/>
      <c r="M57" s="36">
        <f>K57+L57</f>
        <v>-33767</v>
      </c>
    </row>
    <row r="58" spans="1:13" ht="15.75">
      <c r="A58" s="17" t="s">
        <v>72</v>
      </c>
      <c r="B58" s="80" t="s">
        <v>208</v>
      </c>
      <c r="C58" s="176"/>
      <c r="D58" s="176"/>
      <c r="E58" s="58">
        <v>120000</v>
      </c>
      <c r="F58" s="17"/>
      <c r="G58" s="17">
        <f>E58+F58</f>
        <v>120000</v>
      </c>
      <c r="H58" s="36">
        <v>114665</v>
      </c>
      <c r="I58" s="17"/>
      <c r="J58" s="17">
        <f>H58+I58</f>
        <v>114665</v>
      </c>
      <c r="K58" s="17">
        <f>J58-G58</f>
        <v>-5335</v>
      </c>
      <c r="L58" s="17"/>
      <c r="M58" s="36">
        <f>K58+L58</f>
        <v>-5335</v>
      </c>
    </row>
    <row r="59" spans="1:13" ht="15.75">
      <c r="A59" s="17" t="s">
        <v>74</v>
      </c>
      <c r="B59" s="80" t="s">
        <v>209</v>
      </c>
      <c r="C59" s="177"/>
      <c r="D59" s="177"/>
      <c r="E59" s="60">
        <f>70000+2200+3000</f>
        <v>75200</v>
      </c>
      <c r="F59" s="17">
        <v>0</v>
      </c>
      <c r="G59" s="17">
        <f>E59+F59</f>
        <v>75200</v>
      </c>
      <c r="H59" s="37">
        <v>165485</v>
      </c>
      <c r="I59" s="17">
        <v>0</v>
      </c>
      <c r="J59" s="17">
        <f>H59+I59</f>
        <v>165485</v>
      </c>
      <c r="K59" s="17">
        <f>J59-G59</f>
        <v>90285</v>
      </c>
      <c r="L59" s="17">
        <v>0</v>
      </c>
      <c r="M59" s="36">
        <f>K59+L59</f>
        <v>90285</v>
      </c>
    </row>
    <row r="60" spans="1:13" ht="15.75">
      <c r="A60" s="139" t="s">
        <v>64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</row>
    <row r="61" spans="1:13" ht="15.75">
      <c r="A61" s="149" t="s">
        <v>215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</row>
    <row r="62" spans="1:13" ht="15.75">
      <c r="A62" s="17">
        <v>3</v>
      </c>
      <c r="B62" s="38" t="s">
        <v>11</v>
      </c>
      <c r="C62" s="22"/>
      <c r="D62" s="17" t="s">
        <v>66</v>
      </c>
      <c r="E62" s="17" t="s">
        <v>66</v>
      </c>
      <c r="F62" s="17" t="s">
        <v>66</v>
      </c>
      <c r="G62" s="17"/>
      <c r="H62" s="36"/>
      <c r="I62" s="17" t="s">
        <v>66</v>
      </c>
      <c r="J62" s="17" t="s">
        <v>66</v>
      </c>
      <c r="K62" s="17"/>
      <c r="L62" s="36"/>
      <c r="M62" s="36"/>
    </row>
    <row r="63" spans="1:13" ht="51">
      <c r="A63" s="17" t="s">
        <v>149</v>
      </c>
      <c r="B63" s="68" t="s">
        <v>211</v>
      </c>
      <c r="C63" s="175" t="s">
        <v>85</v>
      </c>
      <c r="D63" s="175" t="s">
        <v>151</v>
      </c>
      <c r="E63" s="60"/>
      <c r="F63" s="17"/>
      <c r="G63" s="39"/>
      <c r="H63" s="40"/>
      <c r="I63" s="17"/>
      <c r="J63" s="39"/>
      <c r="K63" s="39"/>
      <c r="L63" s="17"/>
      <c r="M63" s="40"/>
    </row>
    <row r="64" spans="1:13" ht="15.75">
      <c r="A64" s="17" t="s">
        <v>172</v>
      </c>
      <c r="B64" s="80" t="s">
        <v>212</v>
      </c>
      <c r="C64" s="176"/>
      <c r="D64" s="176"/>
      <c r="E64" s="60">
        <v>11875</v>
      </c>
      <c r="F64" s="17"/>
      <c r="G64" s="39">
        <f>E64+F64</f>
        <v>11875</v>
      </c>
      <c r="H64" s="40">
        <v>8620.84</v>
      </c>
      <c r="I64" s="17">
        <v>0</v>
      </c>
      <c r="J64" s="39">
        <f>H64+I64</f>
        <v>8620.84</v>
      </c>
      <c r="K64" s="39">
        <f>J64-G64</f>
        <v>-3254.16</v>
      </c>
      <c r="L64" s="17">
        <v>0</v>
      </c>
      <c r="M64" s="40">
        <f>K64+L64</f>
        <v>-3254.16</v>
      </c>
    </row>
    <row r="65" spans="1:13" ht="15.75">
      <c r="A65" s="17" t="s">
        <v>193</v>
      </c>
      <c r="B65" s="80" t="s">
        <v>213</v>
      </c>
      <c r="C65" s="176"/>
      <c r="D65" s="176"/>
      <c r="E65" s="60">
        <v>57762</v>
      </c>
      <c r="F65" s="17"/>
      <c r="G65" s="39">
        <f>E65+F65</f>
        <v>57762</v>
      </c>
      <c r="H65" s="40">
        <v>13517.95</v>
      </c>
      <c r="I65" s="17">
        <v>0</v>
      </c>
      <c r="J65" s="39">
        <f>H65+I65</f>
        <v>13517.95</v>
      </c>
      <c r="K65" s="39">
        <f>J65-G65</f>
        <v>-44244.05</v>
      </c>
      <c r="L65" s="17">
        <v>0</v>
      </c>
      <c r="M65" s="40">
        <f>K65+L65</f>
        <v>-44244.05</v>
      </c>
    </row>
    <row r="66" spans="1:13" ht="15.75">
      <c r="A66" s="17" t="s">
        <v>205</v>
      </c>
      <c r="B66" s="80" t="s">
        <v>214</v>
      </c>
      <c r="C66" s="177"/>
      <c r="D66" s="177"/>
      <c r="E66" s="61">
        <v>4250</v>
      </c>
      <c r="F66" s="17">
        <v>0</v>
      </c>
      <c r="G66" s="39">
        <f>E66+F66</f>
        <v>4250</v>
      </c>
      <c r="H66" s="40">
        <v>8787.85</v>
      </c>
      <c r="I66" s="17">
        <v>0</v>
      </c>
      <c r="J66" s="39">
        <f>H66+I66</f>
        <v>8787.85</v>
      </c>
      <c r="K66" s="39">
        <f>J66-G66</f>
        <v>4537.85</v>
      </c>
      <c r="L66" s="17">
        <v>0</v>
      </c>
      <c r="M66" s="40">
        <f>K66+L66</f>
        <v>4537.85</v>
      </c>
    </row>
    <row r="67" spans="1:13" ht="22.5" customHeight="1">
      <c r="A67" s="139" t="s">
        <v>95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</row>
    <row r="68" spans="1:13" ht="29.25" customHeight="1" hidden="1">
      <c r="A68" s="149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</row>
    <row r="69" spans="1:13" ht="15.75">
      <c r="A69" s="17">
        <v>4</v>
      </c>
      <c r="B69" s="38" t="s">
        <v>12</v>
      </c>
      <c r="C69" s="22"/>
      <c r="D69" s="17" t="s">
        <v>66</v>
      </c>
      <c r="E69" s="17" t="s">
        <v>66</v>
      </c>
      <c r="F69" s="17" t="s">
        <v>66</v>
      </c>
      <c r="G69" s="17"/>
      <c r="H69" s="36"/>
      <c r="I69" s="17" t="s">
        <v>66</v>
      </c>
      <c r="J69" s="17" t="s">
        <v>66</v>
      </c>
      <c r="K69" s="17"/>
      <c r="L69" s="36"/>
      <c r="M69" s="36"/>
    </row>
    <row r="70" spans="1:13" ht="64.5">
      <c r="A70" s="23" t="s">
        <v>102</v>
      </c>
      <c r="B70" s="77" t="s">
        <v>217</v>
      </c>
      <c r="C70" s="60" t="s">
        <v>108</v>
      </c>
      <c r="D70" s="60" t="s">
        <v>175</v>
      </c>
      <c r="E70" s="60">
        <v>100</v>
      </c>
      <c r="F70" s="17">
        <v>0</v>
      </c>
      <c r="G70" s="41">
        <f>E70+F70</f>
        <v>100</v>
      </c>
      <c r="H70" s="36">
        <v>19</v>
      </c>
      <c r="I70" s="17">
        <v>0</v>
      </c>
      <c r="J70" s="41">
        <f>H70+I70</f>
        <v>19</v>
      </c>
      <c r="K70" s="41">
        <v>19</v>
      </c>
      <c r="L70" s="17">
        <v>0</v>
      </c>
      <c r="M70" s="42">
        <f>K70+L70</f>
        <v>19</v>
      </c>
    </row>
    <row r="71" spans="1:13" s="15" customFormat="1" ht="15" customHeight="1">
      <c r="A71" s="134" t="s">
        <v>95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</row>
    <row r="72" spans="1:13" s="15" customFormat="1" ht="3" customHeight="1" hidden="1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</row>
    <row r="73" spans="1:13" s="15" customFormat="1" ht="16.5" customHeight="1">
      <c r="A73" s="134" t="s">
        <v>24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</row>
    <row r="74" spans="1:13" ht="44.25" customHeight="1" hidden="1">
      <c r="A74" s="155"/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</row>
    <row r="75" spans="1:13" ht="15.75">
      <c r="A75" s="1"/>
      <c r="B75" s="46"/>
      <c r="C75" s="45"/>
      <c r="D75" s="46"/>
      <c r="E75" s="45"/>
      <c r="F75" s="45"/>
      <c r="G75" s="45"/>
      <c r="H75" s="45"/>
      <c r="I75" s="45"/>
      <c r="J75" s="45"/>
      <c r="K75" s="45"/>
      <c r="L75" s="45"/>
      <c r="M75" s="45"/>
    </row>
    <row r="76" spans="1:13" ht="15.75">
      <c r="A76" s="5" t="s">
        <v>39</v>
      </c>
      <c r="B76" s="30"/>
      <c r="C76" s="5"/>
      <c r="D76" s="30"/>
      <c r="E76" s="45"/>
      <c r="F76" s="45"/>
      <c r="G76" s="45"/>
      <c r="H76" s="45"/>
      <c r="I76" s="45"/>
      <c r="J76" s="45"/>
      <c r="K76" s="45"/>
      <c r="L76" s="45"/>
      <c r="M76" s="45"/>
    </row>
    <row r="77" spans="1:13" ht="15.75">
      <c r="A77" s="138" t="s">
        <v>40</v>
      </c>
      <c r="B77" s="138"/>
      <c r="C77" s="138"/>
      <c r="D77" s="138"/>
      <c r="E77" s="45"/>
      <c r="F77" s="45"/>
      <c r="G77" s="45"/>
      <c r="H77" s="45"/>
      <c r="I77" s="45"/>
      <c r="J77" s="45"/>
      <c r="K77" s="45"/>
      <c r="L77" s="45"/>
      <c r="M77" s="45"/>
    </row>
    <row r="78" spans="1:13" ht="15.75">
      <c r="A78" s="7" t="s">
        <v>41</v>
      </c>
      <c r="B78" s="31"/>
      <c r="C78" s="7"/>
      <c r="D78" s="31"/>
      <c r="E78" s="45"/>
      <c r="F78" s="45"/>
      <c r="G78" s="45"/>
      <c r="H78" s="45"/>
      <c r="I78" s="45"/>
      <c r="J78" s="45"/>
      <c r="K78" s="45"/>
      <c r="L78" s="45"/>
      <c r="M78" s="45"/>
    </row>
    <row r="79" spans="1:13" ht="15.75">
      <c r="A79" s="151" t="s">
        <v>116</v>
      </c>
      <c r="B79" s="151"/>
      <c r="C79" s="151"/>
      <c r="D79" s="151"/>
      <c r="E79" s="151"/>
      <c r="F79" s="45"/>
      <c r="G79" s="45"/>
      <c r="H79" s="45"/>
      <c r="I79" s="45"/>
      <c r="J79" s="45"/>
      <c r="K79" s="45"/>
      <c r="L79" s="45"/>
      <c r="M79" s="45"/>
    </row>
    <row r="80" spans="1:13" ht="15.75">
      <c r="A80" s="151"/>
      <c r="B80" s="151"/>
      <c r="C80" s="151"/>
      <c r="D80" s="151"/>
      <c r="E80" s="151"/>
      <c r="F80" s="45"/>
      <c r="G80" s="156"/>
      <c r="H80" s="156"/>
      <c r="I80" s="45"/>
      <c r="J80" s="156" t="s">
        <v>118</v>
      </c>
      <c r="K80" s="156"/>
      <c r="L80" s="156"/>
      <c r="M80" s="156"/>
    </row>
    <row r="81" spans="1:13" ht="25.5" customHeight="1">
      <c r="A81" s="130"/>
      <c r="B81" s="193"/>
      <c r="C81" s="130"/>
      <c r="D81" s="193"/>
      <c r="E81" s="130"/>
      <c r="F81" s="45"/>
      <c r="G81" s="153" t="s">
        <v>13</v>
      </c>
      <c r="H81" s="153"/>
      <c r="I81" s="45"/>
      <c r="J81" s="152" t="s">
        <v>29</v>
      </c>
      <c r="K81" s="152"/>
      <c r="L81" s="152"/>
      <c r="M81" s="152"/>
    </row>
    <row r="82" spans="1:13" ht="15.75">
      <c r="A82" s="151" t="s">
        <v>117</v>
      </c>
      <c r="B82" s="151"/>
      <c r="C82" s="151"/>
      <c r="D82" s="151"/>
      <c r="E82" s="151"/>
      <c r="F82" s="45"/>
      <c r="G82" s="156"/>
      <c r="H82" s="156"/>
      <c r="I82" s="45"/>
      <c r="J82" s="156" t="s">
        <v>270</v>
      </c>
      <c r="K82" s="156"/>
      <c r="L82" s="156"/>
      <c r="M82" s="156"/>
    </row>
    <row r="83" spans="1:13" ht="15.75">
      <c r="A83" s="151"/>
      <c r="B83" s="151"/>
      <c r="C83" s="151"/>
      <c r="D83" s="151"/>
      <c r="E83" s="151"/>
      <c r="F83" s="45"/>
      <c r="G83" s="153" t="s">
        <v>13</v>
      </c>
      <c r="H83" s="153"/>
      <c r="I83" s="45"/>
      <c r="J83" s="152" t="s">
        <v>29</v>
      </c>
      <c r="K83" s="152"/>
      <c r="L83" s="152"/>
      <c r="M83" s="152"/>
    </row>
  </sheetData>
  <sheetProtection/>
  <mergeCells count="74">
    <mergeCell ref="J1:M4"/>
    <mergeCell ref="A5:M5"/>
    <mergeCell ref="A6:M6"/>
    <mergeCell ref="A7:A8"/>
    <mergeCell ref="E7:M7"/>
    <mergeCell ref="E8:M8"/>
    <mergeCell ref="A9:A10"/>
    <mergeCell ref="E9:M9"/>
    <mergeCell ref="E10:M10"/>
    <mergeCell ref="A11:A12"/>
    <mergeCell ref="E11:M11"/>
    <mergeCell ref="E12:M12"/>
    <mergeCell ref="K28:M28"/>
    <mergeCell ref="R28:T28"/>
    <mergeCell ref="A13:M13"/>
    <mergeCell ref="B15:M15"/>
    <mergeCell ref="B16:M16"/>
    <mergeCell ref="B22:M22"/>
    <mergeCell ref="B23:M23"/>
    <mergeCell ref="B24:M24"/>
    <mergeCell ref="U28:W28"/>
    <mergeCell ref="X28:Z28"/>
    <mergeCell ref="B30:D30"/>
    <mergeCell ref="B31:D31"/>
    <mergeCell ref="B32:D32"/>
    <mergeCell ref="A33:M33"/>
    <mergeCell ref="A28:A29"/>
    <mergeCell ref="B28:D29"/>
    <mergeCell ref="E28:G28"/>
    <mergeCell ref="H28:J28"/>
    <mergeCell ref="A34:M34"/>
    <mergeCell ref="A35:M35"/>
    <mergeCell ref="A37:A38"/>
    <mergeCell ref="B37:D38"/>
    <mergeCell ref="E37:G37"/>
    <mergeCell ref="H37:J37"/>
    <mergeCell ref="K37:M37"/>
    <mergeCell ref="B39:D39"/>
    <mergeCell ref="B40:D40"/>
    <mergeCell ref="B41:D41"/>
    <mergeCell ref="A45:A46"/>
    <mergeCell ref="B45:B46"/>
    <mergeCell ref="C45:C46"/>
    <mergeCell ref="D45:D46"/>
    <mergeCell ref="E45:G45"/>
    <mergeCell ref="H45:J45"/>
    <mergeCell ref="K45:M45"/>
    <mergeCell ref="A53:M53"/>
    <mergeCell ref="A54:M54"/>
    <mergeCell ref="A60:M60"/>
    <mergeCell ref="A61:M61"/>
    <mergeCell ref="A67:M67"/>
    <mergeCell ref="A68:M68"/>
    <mergeCell ref="A71:M71"/>
    <mergeCell ref="A72:M72"/>
    <mergeCell ref="A73:M73"/>
    <mergeCell ref="C63:C66"/>
    <mergeCell ref="D63:D66"/>
    <mergeCell ref="A77:D77"/>
    <mergeCell ref="A79:E80"/>
    <mergeCell ref="G80:H80"/>
    <mergeCell ref="J80:M80"/>
    <mergeCell ref="G81:H81"/>
    <mergeCell ref="J81:M81"/>
    <mergeCell ref="A82:E83"/>
    <mergeCell ref="G82:H82"/>
    <mergeCell ref="J82:M82"/>
    <mergeCell ref="G83:H83"/>
    <mergeCell ref="J83:M83"/>
    <mergeCell ref="C49:C52"/>
    <mergeCell ref="D49:D52"/>
    <mergeCell ref="D56:D59"/>
    <mergeCell ref="C56:C59"/>
    <mergeCell ref="A74:M74"/>
  </mergeCells>
  <printOptions/>
  <pageMargins left="0.35433070866141736" right="0.15748031496062992" top="0.15748031496062992" bottom="0.11811023622047245" header="0.31496062992125984" footer="0.31496062992125984"/>
  <pageSetup horizontalDpi="600" verticalDpi="600" orientation="landscape" paperSize="9" scale="80" r:id="rId1"/>
  <rowBreaks count="1" manualBreakCount="1">
    <brk id="32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83"/>
  <sheetViews>
    <sheetView view="pageBreakPreview" zoomScale="60" zoomScalePageLayoutView="0" workbookViewId="0" topLeftCell="A36">
      <selection activeCell="A79" sqref="A79:E80"/>
    </sheetView>
  </sheetViews>
  <sheetFormatPr defaultColWidth="9.140625" defaultRowHeight="15"/>
  <cols>
    <col min="1" max="1" width="5.8515625" style="4" customWidth="1"/>
    <col min="2" max="2" width="27.7109375" style="11" customWidth="1"/>
    <col min="3" max="3" width="9.00390625" style="4" customWidth="1"/>
    <col min="4" max="4" width="12.57421875" style="11" customWidth="1"/>
    <col min="5" max="5" width="13.00390625" style="4" customWidth="1"/>
    <col min="6" max="6" width="12.140625" style="4" customWidth="1"/>
    <col min="7" max="8" width="13.00390625" style="4" customWidth="1"/>
    <col min="9" max="9" width="12.28125" style="4" customWidth="1"/>
    <col min="10" max="12" width="13.00390625" style="4" customWidth="1"/>
    <col min="13" max="13" width="11.7109375" style="4" customWidth="1"/>
    <col min="14" max="16384" width="9.140625" style="4" customWidth="1"/>
  </cols>
  <sheetData>
    <row r="1" spans="1:13" ht="15.75" customHeight="1">
      <c r="A1" s="45"/>
      <c r="B1" s="46"/>
      <c r="C1" s="45"/>
      <c r="D1" s="46"/>
      <c r="E1" s="45"/>
      <c r="F1" s="45"/>
      <c r="G1" s="45"/>
      <c r="H1" s="45"/>
      <c r="I1" s="45"/>
      <c r="J1" s="141" t="s">
        <v>42</v>
      </c>
      <c r="K1" s="141"/>
      <c r="L1" s="141"/>
      <c r="M1" s="141"/>
    </row>
    <row r="2" spans="1:13" ht="15.75">
      <c r="A2" s="45"/>
      <c r="B2" s="46"/>
      <c r="C2" s="45"/>
      <c r="D2" s="46"/>
      <c r="E2" s="45"/>
      <c r="F2" s="45"/>
      <c r="G2" s="45"/>
      <c r="H2" s="45"/>
      <c r="I2" s="45"/>
      <c r="J2" s="141"/>
      <c r="K2" s="141"/>
      <c r="L2" s="141"/>
      <c r="M2" s="141"/>
    </row>
    <row r="3" spans="1:13" ht="15.75">
      <c r="A3" s="45"/>
      <c r="B3" s="46"/>
      <c r="C3" s="45"/>
      <c r="D3" s="46"/>
      <c r="E3" s="45"/>
      <c r="F3" s="45"/>
      <c r="G3" s="45"/>
      <c r="H3" s="45"/>
      <c r="I3" s="45"/>
      <c r="J3" s="141"/>
      <c r="K3" s="141"/>
      <c r="L3" s="141"/>
      <c r="M3" s="141"/>
    </row>
    <row r="4" spans="1:13" ht="4.5" customHeight="1">
      <c r="A4" s="45"/>
      <c r="B4" s="46"/>
      <c r="C4" s="45"/>
      <c r="D4" s="46"/>
      <c r="E4" s="45"/>
      <c r="F4" s="45"/>
      <c r="G4" s="45"/>
      <c r="H4" s="45"/>
      <c r="I4" s="45"/>
      <c r="J4" s="141"/>
      <c r="K4" s="141"/>
      <c r="L4" s="141"/>
      <c r="M4" s="141"/>
    </row>
    <row r="5" spans="1:13" ht="40.5" customHeight="1">
      <c r="A5" s="143" t="s">
        <v>17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3" ht="36" customHeight="1">
      <c r="A6" s="143" t="s">
        <v>489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3" ht="25.5" customHeight="1">
      <c r="A7" s="142" t="s">
        <v>0</v>
      </c>
      <c r="B7" s="24">
        <v>1100000</v>
      </c>
      <c r="C7" s="19"/>
      <c r="D7" s="46"/>
      <c r="E7" s="132" t="s">
        <v>44</v>
      </c>
      <c r="F7" s="132"/>
      <c r="G7" s="132"/>
      <c r="H7" s="132"/>
      <c r="I7" s="132"/>
      <c r="J7" s="132"/>
      <c r="K7" s="132"/>
      <c r="L7" s="132"/>
      <c r="M7" s="132"/>
    </row>
    <row r="8" spans="1:13" ht="15" customHeight="1">
      <c r="A8" s="142"/>
      <c r="B8" s="25" t="s">
        <v>26</v>
      </c>
      <c r="C8" s="8"/>
      <c r="D8" s="46"/>
      <c r="E8" s="133" t="s">
        <v>15</v>
      </c>
      <c r="F8" s="133"/>
      <c r="G8" s="133"/>
      <c r="H8" s="133"/>
      <c r="I8" s="133"/>
      <c r="J8" s="133"/>
      <c r="K8" s="133"/>
      <c r="L8" s="133"/>
      <c r="M8" s="133"/>
    </row>
    <row r="9" spans="1:13" ht="23.25" customHeight="1">
      <c r="A9" s="142" t="s">
        <v>1</v>
      </c>
      <c r="B9" s="24">
        <v>1110000</v>
      </c>
      <c r="C9" s="19"/>
      <c r="D9" s="46"/>
      <c r="E9" s="132" t="s">
        <v>44</v>
      </c>
      <c r="F9" s="132"/>
      <c r="G9" s="132"/>
      <c r="H9" s="132"/>
      <c r="I9" s="132"/>
      <c r="J9" s="132"/>
      <c r="K9" s="132"/>
      <c r="L9" s="132"/>
      <c r="M9" s="132"/>
    </row>
    <row r="10" spans="1:13" ht="15" customHeight="1">
      <c r="A10" s="142"/>
      <c r="B10" s="25" t="s">
        <v>26</v>
      </c>
      <c r="C10" s="8"/>
      <c r="D10" s="46"/>
      <c r="E10" s="144" t="s">
        <v>14</v>
      </c>
      <c r="F10" s="144"/>
      <c r="G10" s="144"/>
      <c r="H10" s="144"/>
      <c r="I10" s="144"/>
      <c r="J10" s="144"/>
      <c r="K10" s="144"/>
      <c r="L10" s="144"/>
      <c r="M10" s="144"/>
    </row>
    <row r="11" spans="1:13" ht="15.75">
      <c r="A11" s="142" t="s">
        <v>2</v>
      </c>
      <c r="B11" s="26">
        <v>1115011</v>
      </c>
      <c r="C11" s="81" t="s">
        <v>219</v>
      </c>
      <c r="D11" s="46"/>
      <c r="E11" s="132" t="s">
        <v>218</v>
      </c>
      <c r="F11" s="132"/>
      <c r="G11" s="132"/>
      <c r="H11" s="132"/>
      <c r="I11" s="132"/>
      <c r="J11" s="132"/>
      <c r="K11" s="132"/>
      <c r="L11" s="132"/>
      <c r="M11" s="132"/>
    </row>
    <row r="12" spans="1:13" ht="22.5" customHeight="1">
      <c r="A12" s="142"/>
      <c r="B12" s="25" t="s">
        <v>26</v>
      </c>
      <c r="C12" s="2" t="s">
        <v>3</v>
      </c>
      <c r="D12" s="46"/>
      <c r="E12" s="133" t="s">
        <v>16</v>
      </c>
      <c r="F12" s="133"/>
      <c r="G12" s="133"/>
      <c r="H12" s="133"/>
      <c r="I12" s="133"/>
      <c r="J12" s="133"/>
      <c r="K12" s="133"/>
      <c r="L12" s="133"/>
      <c r="M12" s="133"/>
    </row>
    <row r="13" spans="1:13" ht="19.5" customHeight="1">
      <c r="A13" s="138" t="s">
        <v>30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</row>
    <row r="14" spans="1:13" ht="15" customHeight="1">
      <c r="A14" s="1"/>
      <c r="B14" s="46"/>
      <c r="C14" s="45"/>
      <c r="D14" s="46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15" customFormat="1" ht="22.5" customHeight="1">
      <c r="A15" s="20" t="s">
        <v>25</v>
      </c>
      <c r="B15" s="134" t="s">
        <v>27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ht="15.75">
      <c r="A16" s="18">
        <v>1</v>
      </c>
      <c r="B16" s="135" t="s">
        <v>220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7"/>
    </row>
    <row r="17" spans="1:13" ht="8.25" customHeight="1">
      <c r="A17" s="1"/>
      <c r="B17" s="46"/>
      <c r="C17" s="45"/>
      <c r="D17" s="46"/>
      <c r="E17" s="45"/>
      <c r="F17" s="45"/>
      <c r="G17" s="45"/>
      <c r="H17" s="45"/>
      <c r="I17" s="45"/>
      <c r="J17" s="45"/>
      <c r="K17" s="45"/>
      <c r="L17" s="45"/>
      <c r="M17" s="45"/>
    </row>
    <row r="18" spans="1:13" ht="25.5" customHeight="1">
      <c r="A18" s="5" t="s">
        <v>224</v>
      </c>
      <c r="B18" s="46"/>
      <c r="C18" s="45"/>
      <c r="D18" s="46"/>
      <c r="E18" s="45"/>
      <c r="F18" s="45"/>
      <c r="G18" s="45"/>
      <c r="H18" s="45"/>
      <c r="I18" s="45"/>
      <c r="J18" s="45"/>
      <c r="K18" s="45"/>
      <c r="L18" s="45"/>
      <c r="M18" s="45"/>
    </row>
    <row r="19" spans="1:13" ht="3.75" customHeight="1">
      <c r="A19" s="19"/>
      <c r="B19" s="46"/>
      <c r="C19" s="45"/>
      <c r="D19" s="46"/>
      <c r="E19" s="45"/>
      <c r="F19" s="45"/>
      <c r="G19" s="45"/>
      <c r="H19" s="45"/>
      <c r="I19" s="45"/>
      <c r="J19" s="45"/>
      <c r="K19" s="45"/>
      <c r="L19" s="45"/>
      <c r="M19" s="45"/>
    </row>
    <row r="20" spans="1:13" ht="15.75">
      <c r="A20" s="5" t="s">
        <v>31</v>
      </c>
      <c r="B20" s="46"/>
      <c r="C20" s="45"/>
      <c r="D20" s="46"/>
      <c r="E20" s="45"/>
      <c r="F20" s="45"/>
      <c r="G20" s="45"/>
      <c r="H20" s="45"/>
      <c r="I20" s="45"/>
      <c r="J20" s="45"/>
      <c r="K20" s="45"/>
      <c r="L20" s="45"/>
      <c r="M20" s="45"/>
    </row>
    <row r="21" spans="1:13" ht="18.75" customHeight="1">
      <c r="A21" s="1"/>
      <c r="B21" s="46"/>
      <c r="C21" s="45"/>
      <c r="D21" s="46"/>
      <c r="E21" s="45"/>
      <c r="F21" s="45"/>
      <c r="G21" s="45"/>
      <c r="H21" s="45"/>
      <c r="I21" s="45"/>
      <c r="J21" s="45"/>
      <c r="K21" s="45"/>
      <c r="L21" s="45"/>
      <c r="M21" s="45"/>
    </row>
    <row r="22" spans="1:13" s="15" customFormat="1" ht="24" customHeight="1">
      <c r="A22" s="20" t="s">
        <v>25</v>
      </c>
      <c r="B22" s="134" t="s">
        <v>5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ht="15.75">
      <c r="A23" s="18">
        <v>1</v>
      </c>
      <c r="B23" s="135" t="s">
        <v>221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</row>
    <row r="24" spans="1:13" ht="15.75">
      <c r="A24" s="18">
        <v>2</v>
      </c>
      <c r="B24" s="135" t="s">
        <v>222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7"/>
    </row>
    <row r="25" spans="1:13" ht="15.75">
      <c r="A25" s="18">
        <v>3</v>
      </c>
      <c r="B25" s="135" t="s">
        <v>223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7"/>
    </row>
    <row r="26" spans="1:13" ht="9" customHeight="1">
      <c r="A26" s="1"/>
      <c r="B26" s="46"/>
      <c r="C26" s="45"/>
      <c r="D26" s="46"/>
      <c r="E26" s="45"/>
      <c r="F26" s="45"/>
      <c r="G26" s="45"/>
      <c r="H26" s="45"/>
      <c r="I26" s="45"/>
      <c r="J26" s="45"/>
      <c r="K26" s="45"/>
      <c r="L26" s="45"/>
      <c r="M26" s="45"/>
    </row>
    <row r="27" spans="1:13" ht="15.75">
      <c r="A27" s="5" t="s">
        <v>32</v>
      </c>
      <c r="B27" s="46"/>
      <c r="C27" s="45"/>
      <c r="D27" s="46"/>
      <c r="E27" s="45"/>
      <c r="F27" s="45"/>
      <c r="G27" s="45"/>
      <c r="H27" s="45"/>
      <c r="I27" s="45"/>
      <c r="J27" s="45"/>
      <c r="K27" s="45"/>
      <c r="L27" s="45"/>
      <c r="M27" s="45"/>
    </row>
    <row r="28" spans="1:13" ht="12.75" customHeight="1">
      <c r="A28" s="45"/>
      <c r="B28" s="27"/>
      <c r="C28" s="45"/>
      <c r="D28" s="46"/>
      <c r="E28" s="45"/>
      <c r="F28" s="45"/>
      <c r="G28" s="45"/>
      <c r="H28" s="45"/>
      <c r="I28" s="45"/>
      <c r="J28" s="45"/>
      <c r="K28" s="45"/>
      <c r="L28" s="49" t="s">
        <v>28</v>
      </c>
      <c r="M28" s="45"/>
    </row>
    <row r="29" spans="1:26" s="11" customFormat="1" ht="18.75" customHeight="1">
      <c r="A29" s="139" t="s">
        <v>25</v>
      </c>
      <c r="B29" s="139" t="s">
        <v>33</v>
      </c>
      <c r="C29" s="139"/>
      <c r="D29" s="139"/>
      <c r="E29" s="139" t="s">
        <v>18</v>
      </c>
      <c r="F29" s="139"/>
      <c r="G29" s="139"/>
      <c r="H29" s="139" t="s">
        <v>34</v>
      </c>
      <c r="I29" s="139"/>
      <c r="J29" s="139"/>
      <c r="K29" s="139" t="s">
        <v>19</v>
      </c>
      <c r="L29" s="139"/>
      <c r="M29" s="139"/>
      <c r="R29" s="131"/>
      <c r="S29" s="131"/>
      <c r="T29" s="131"/>
      <c r="U29" s="131"/>
      <c r="V29" s="131"/>
      <c r="W29" s="131"/>
      <c r="X29" s="131"/>
      <c r="Y29" s="131"/>
      <c r="Z29" s="131"/>
    </row>
    <row r="30" spans="1:26" s="11" customFormat="1" ht="25.5">
      <c r="A30" s="139"/>
      <c r="B30" s="139"/>
      <c r="C30" s="139"/>
      <c r="D30" s="139"/>
      <c r="E30" s="17" t="s">
        <v>20</v>
      </c>
      <c r="F30" s="17" t="s">
        <v>21</v>
      </c>
      <c r="G30" s="17" t="s">
        <v>22</v>
      </c>
      <c r="H30" s="17" t="s">
        <v>20</v>
      </c>
      <c r="I30" s="17" t="s">
        <v>21</v>
      </c>
      <c r="J30" s="17" t="s">
        <v>22</v>
      </c>
      <c r="K30" s="17" t="s">
        <v>20</v>
      </c>
      <c r="L30" s="17" t="s">
        <v>21</v>
      </c>
      <c r="M30" s="17" t="s">
        <v>22</v>
      </c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.75">
      <c r="A31" s="18">
        <v>1</v>
      </c>
      <c r="B31" s="145">
        <v>2</v>
      </c>
      <c r="C31" s="145"/>
      <c r="D31" s="145"/>
      <c r="E31" s="18">
        <v>3</v>
      </c>
      <c r="F31" s="18">
        <v>4</v>
      </c>
      <c r="G31" s="18">
        <v>5</v>
      </c>
      <c r="H31" s="18">
        <v>6</v>
      </c>
      <c r="I31" s="18">
        <v>7</v>
      </c>
      <c r="J31" s="18">
        <v>8</v>
      </c>
      <c r="K31" s="18">
        <v>9</v>
      </c>
      <c r="L31" s="18">
        <v>10</v>
      </c>
      <c r="M31" s="18">
        <v>11</v>
      </c>
      <c r="R31" s="6"/>
      <c r="S31" s="6"/>
      <c r="T31" s="6"/>
      <c r="U31" s="6"/>
      <c r="V31" s="6"/>
      <c r="W31" s="6"/>
      <c r="X31" s="6"/>
      <c r="Y31" s="6"/>
      <c r="Z31" s="6"/>
    </row>
    <row r="32" spans="1:26" ht="33" customHeight="1">
      <c r="A32" s="18">
        <v>1</v>
      </c>
      <c r="B32" s="149" t="s">
        <v>225</v>
      </c>
      <c r="C32" s="149"/>
      <c r="D32" s="149"/>
      <c r="E32" s="18">
        <f>4157492+242508</f>
        <v>4400000</v>
      </c>
      <c r="F32" s="18">
        <v>0</v>
      </c>
      <c r="G32" s="18">
        <f>E32</f>
        <v>4400000</v>
      </c>
      <c r="H32" s="18">
        <f>4157402+242507.5</f>
        <v>4399909.5</v>
      </c>
      <c r="I32" s="18">
        <v>0</v>
      </c>
      <c r="J32" s="18">
        <f>H32</f>
        <v>4399909.5</v>
      </c>
      <c r="K32" s="18">
        <f>H32-E32</f>
        <v>-90.5</v>
      </c>
      <c r="L32" s="18">
        <v>0</v>
      </c>
      <c r="M32" s="18">
        <f>K32+L32</f>
        <v>-90.5</v>
      </c>
      <c r="R32" s="6"/>
      <c r="S32" s="6"/>
      <c r="T32" s="6"/>
      <c r="U32" s="6"/>
      <c r="V32" s="6"/>
      <c r="W32" s="6"/>
      <c r="X32" s="6"/>
      <c r="Y32" s="6"/>
      <c r="Z32" s="6"/>
    </row>
    <row r="33" spans="1:26" ht="47.25" customHeight="1">
      <c r="A33" s="18">
        <v>2</v>
      </c>
      <c r="B33" s="149" t="s">
        <v>226</v>
      </c>
      <c r="C33" s="149"/>
      <c r="D33" s="149"/>
      <c r="E33" s="18">
        <v>942550</v>
      </c>
      <c r="F33" s="18"/>
      <c r="G33" s="18">
        <f>E33</f>
        <v>942550</v>
      </c>
      <c r="H33" s="18">
        <v>942546.58</v>
      </c>
      <c r="I33" s="18"/>
      <c r="J33" s="18">
        <f>H33</f>
        <v>942546.58</v>
      </c>
      <c r="K33" s="18">
        <f>H33-E33</f>
        <v>-3.4200000000419095</v>
      </c>
      <c r="L33" s="18">
        <v>0</v>
      </c>
      <c r="M33" s="18">
        <f>K33+L33</f>
        <v>-3.4200000000419095</v>
      </c>
      <c r="R33" s="6"/>
      <c r="S33" s="6"/>
      <c r="T33" s="6"/>
      <c r="U33" s="6"/>
      <c r="V33" s="6"/>
      <c r="W33" s="6"/>
      <c r="X33" s="6"/>
      <c r="Y33" s="6"/>
      <c r="Z33" s="6"/>
    </row>
    <row r="34" spans="1:26" ht="15.75">
      <c r="A34" s="18"/>
      <c r="B34" s="145" t="s">
        <v>6</v>
      </c>
      <c r="C34" s="145"/>
      <c r="D34" s="145"/>
      <c r="E34" s="18">
        <f>SUM(E32:E33)</f>
        <v>5342550</v>
      </c>
      <c r="F34" s="18">
        <f aca="true" t="shared" si="0" ref="F34:M34">SUM(F32:F33)</f>
        <v>0</v>
      </c>
      <c r="G34" s="18">
        <f t="shared" si="0"/>
        <v>5342550</v>
      </c>
      <c r="H34" s="18">
        <f t="shared" si="0"/>
        <v>5342456.08</v>
      </c>
      <c r="I34" s="18">
        <f t="shared" si="0"/>
        <v>0</v>
      </c>
      <c r="J34" s="18">
        <f t="shared" si="0"/>
        <v>5342456.08</v>
      </c>
      <c r="K34" s="18">
        <f t="shared" si="0"/>
        <v>-93.92000000004191</v>
      </c>
      <c r="L34" s="18">
        <f t="shared" si="0"/>
        <v>0</v>
      </c>
      <c r="M34" s="18">
        <f t="shared" si="0"/>
        <v>-93.92000000004191</v>
      </c>
      <c r="R34" s="6"/>
      <c r="S34" s="6"/>
      <c r="T34" s="6"/>
      <c r="U34" s="6"/>
      <c r="V34" s="6"/>
      <c r="W34" s="6"/>
      <c r="X34" s="6"/>
      <c r="Y34" s="6"/>
      <c r="Z34" s="6"/>
    </row>
    <row r="35" spans="1:13" ht="16.5" customHeight="1">
      <c r="A35" s="172" t="s">
        <v>35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</row>
    <row r="36" spans="1:13" ht="8.25" customHeight="1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</row>
    <row r="37" spans="1:13" ht="17.25" customHeight="1">
      <c r="A37" s="151" t="s">
        <v>36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</row>
    <row r="38" spans="1:13" s="11" customFormat="1" ht="12.7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27" t="s">
        <v>28</v>
      </c>
      <c r="L38" s="46"/>
      <c r="M38" s="46"/>
    </row>
    <row r="39" spans="1:13" s="11" customFormat="1" ht="16.5" customHeight="1">
      <c r="A39" s="139" t="s">
        <v>4</v>
      </c>
      <c r="B39" s="139" t="s">
        <v>37</v>
      </c>
      <c r="C39" s="139"/>
      <c r="D39" s="139"/>
      <c r="E39" s="139" t="s">
        <v>18</v>
      </c>
      <c r="F39" s="139"/>
      <c r="G39" s="139"/>
      <c r="H39" s="139" t="s">
        <v>34</v>
      </c>
      <c r="I39" s="139"/>
      <c r="J39" s="139"/>
      <c r="K39" s="139" t="s">
        <v>19</v>
      </c>
      <c r="L39" s="139"/>
      <c r="M39" s="139"/>
    </row>
    <row r="40" spans="1:13" s="11" customFormat="1" ht="27" customHeight="1">
      <c r="A40" s="139"/>
      <c r="B40" s="139"/>
      <c r="C40" s="139"/>
      <c r="D40" s="139"/>
      <c r="E40" s="17" t="s">
        <v>20</v>
      </c>
      <c r="F40" s="17" t="s">
        <v>21</v>
      </c>
      <c r="G40" s="17" t="s">
        <v>22</v>
      </c>
      <c r="H40" s="17" t="s">
        <v>20</v>
      </c>
      <c r="I40" s="17" t="s">
        <v>21</v>
      </c>
      <c r="J40" s="17" t="s">
        <v>22</v>
      </c>
      <c r="K40" s="17" t="s">
        <v>20</v>
      </c>
      <c r="L40" s="17" t="s">
        <v>21</v>
      </c>
      <c r="M40" s="17" t="s">
        <v>22</v>
      </c>
    </row>
    <row r="41" spans="1:13" s="11" customFormat="1" ht="19.5" customHeight="1">
      <c r="A41" s="17">
        <v>1</v>
      </c>
      <c r="B41" s="139">
        <v>2</v>
      </c>
      <c r="C41" s="139"/>
      <c r="D41" s="139"/>
      <c r="E41" s="17">
        <v>3</v>
      </c>
      <c r="F41" s="17">
        <v>4</v>
      </c>
      <c r="G41" s="17">
        <v>5</v>
      </c>
      <c r="H41" s="17">
        <v>6</v>
      </c>
      <c r="I41" s="17">
        <v>7</v>
      </c>
      <c r="J41" s="17">
        <v>8</v>
      </c>
      <c r="K41" s="17">
        <v>9</v>
      </c>
      <c r="L41" s="17">
        <v>10</v>
      </c>
      <c r="M41" s="17">
        <v>11</v>
      </c>
    </row>
    <row r="42" spans="1:13" s="48" customFormat="1" ht="33" customHeight="1">
      <c r="A42" s="47"/>
      <c r="B42" s="146" t="s">
        <v>227</v>
      </c>
      <c r="C42" s="147"/>
      <c r="D42" s="148"/>
      <c r="E42" s="47">
        <f>E34</f>
        <v>5342550</v>
      </c>
      <c r="F42" s="47">
        <f aca="true" t="shared" si="1" ref="F42:M42">F34</f>
        <v>0</v>
      </c>
      <c r="G42" s="47">
        <f t="shared" si="1"/>
        <v>5342550</v>
      </c>
      <c r="H42" s="47">
        <f t="shared" si="1"/>
        <v>5342456.08</v>
      </c>
      <c r="I42" s="47">
        <f t="shared" si="1"/>
        <v>0</v>
      </c>
      <c r="J42" s="47">
        <f t="shared" si="1"/>
        <v>5342456.08</v>
      </c>
      <c r="K42" s="47">
        <f t="shared" si="1"/>
        <v>-93.92000000004191</v>
      </c>
      <c r="L42" s="47">
        <f t="shared" si="1"/>
        <v>0</v>
      </c>
      <c r="M42" s="47">
        <f t="shared" si="1"/>
        <v>-93.92000000004191</v>
      </c>
    </row>
    <row r="43" spans="1:26" ht="15.75">
      <c r="A43" s="18"/>
      <c r="B43" s="145" t="s">
        <v>6</v>
      </c>
      <c r="C43" s="145"/>
      <c r="D43" s="145"/>
      <c r="E43" s="18">
        <f>E42</f>
        <v>5342550</v>
      </c>
      <c r="F43" s="18">
        <f aca="true" t="shared" si="2" ref="F43:M43">F42</f>
        <v>0</v>
      </c>
      <c r="G43" s="18">
        <f t="shared" si="2"/>
        <v>5342550</v>
      </c>
      <c r="H43" s="18">
        <f t="shared" si="2"/>
        <v>5342456.08</v>
      </c>
      <c r="I43" s="18">
        <f t="shared" si="2"/>
        <v>0</v>
      </c>
      <c r="J43" s="18">
        <f t="shared" si="2"/>
        <v>5342456.08</v>
      </c>
      <c r="K43" s="18">
        <f t="shared" si="2"/>
        <v>-93.92000000004191</v>
      </c>
      <c r="L43" s="18">
        <f t="shared" si="2"/>
        <v>0</v>
      </c>
      <c r="M43" s="18">
        <f t="shared" si="2"/>
        <v>-93.92000000004191</v>
      </c>
      <c r="R43" s="6"/>
      <c r="S43" s="6"/>
      <c r="T43" s="6"/>
      <c r="U43" s="6"/>
      <c r="V43" s="6"/>
      <c r="W43" s="6"/>
      <c r="X43" s="6"/>
      <c r="Y43" s="6"/>
      <c r="Z43" s="6"/>
    </row>
    <row r="44" spans="1:13" ht="29.25" customHeight="1">
      <c r="A44" s="1"/>
      <c r="B44" s="46"/>
      <c r="C44" s="45"/>
      <c r="D44" s="46"/>
      <c r="E44" s="45"/>
      <c r="F44" s="45"/>
      <c r="G44" s="45"/>
      <c r="H44" s="45"/>
      <c r="I44" s="45"/>
      <c r="J44" s="45"/>
      <c r="K44" s="45"/>
      <c r="L44" s="45"/>
      <c r="M44" s="45"/>
    </row>
    <row r="45" spans="1:13" ht="15.75">
      <c r="A45" s="5" t="s">
        <v>38</v>
      </c>
      <c r="B45" s="46"/>
      <c r="C45" s="45"/>
      <c r="D45" s="46"/>
      <c r="E45" s="45"/>
      <c r="F45" s="45"/>
      <c r="G45" s="45"/>
      <c r="H45" s="45"/>
      <c r="I45" s="45"/>
      <c r="J45" s="45"/>
      <c r="K45" s="45"/>
      <c r="L45" s="45"/>
      <c r="M45" s="45"/>
    </row>
    <row r="46" spans="1:13" ht="15.75">
      <c r="A46" s="1"/>
      <c r="B46" s="46"/>
      <c r="C46" s="45"/>
      <c r="D46" s="46"/>
      <c r="E46" s="45"/>
      <c r="F46" s="45"/>
      <c r="G46" s="45"/>
      <c r="H46" s="45"/>
      <c r="I46" s="45"/>
      <c r="J46" s="45"/>
      <c r="K46" s="45"/>
      <c r="L46" s="45"/>
      <c r="M46" s="45"/>
    </row>
    <row r="47" spans="1:13" ht="15.75" customHeight="1">
      <c r="A47" s="139" t="s">
        <v>4</v>
      </c>
      <c r="B47" s="139" t="s">
        <v>23</v>
      </c>
      <c r="C47" s="139" t="s">
        <v>7</v>
      </c>
      <c r="D47" s="139" t="s">
        <v>8</v>
      </c>
      <c r="E47" s="139" t="s">
        <v>52</v>
      </c>
      <c r="F47" s="139"/>
      <c r="G47" s="139"/>
      <c r="H47" s="139" t="s">
        <v>53</v>
      </c>
      <c r="I47" s="139"/>
      <c r="J47" s="139"/>
      <c r="K47" s="139" t="s">
        <v>19</v>
      </c>
      <c r="L47" s="139"/>
      <c r="M47" s="139"/>
    </row>
    <row r="48" spans="1:13" ht="25.5">
      <c r="A48" s="139"/>
      <c r="B48" s="139"/>
      <c r="C48" s="139"/>
      <c r="D48" s="139"/>
      <c r="E48" s="17" t="s">
        <v>20</v>
      </c>
      <c r="F48" s="17" t="s">
        <v>21</v>
      </c>
      <c r="G48" s="17" t="s">
        <v>22</v>
      </c>
      <c r="H48" s="17" t="s">
        <v>20</v>
      </c>
      <c r="I48" s="17" t="s">
        <v>21</v>
      </c>
      <c r="J48" s="17" t="s">
        <v>22</v>
      </c>
      <c r="K48" s="34" t="s">
        <v>20</v>
      </c>
      <c r="L48" s="34" t="s">
        <v>21</v>
      </c>
      <c r="M48" s="34" t="s">
        <v>22</v>
      </c>
    </row>
    <row r="49" spans="1:13" ht="15.75" customHeight="1">
      <c r="A49" s="17">
        <v>1</v>
      </c>
      <c r="B49" s="17">
        <v>2</v>
      </c>
      <c r="C49" s="17">
        <v>3</v>
      </c>
      <c r="D49" s="17">
        <v>4</v>
      </c>
      <c r="E49" s="17">
        <v>5</v>
      </c>
      <c r="F49" s="17">
        <v>6</v>
      </c>
      <c r="G49" s="17">
        <v>7</v>
      </c>
      <c r="H49" s="17">
        <v>8</v>
      </c>
      <c r="I49" s="17">
        <v>9</v>
      </c>
      <c r="J49" s="17">
        <v>10</v>
      </c>
      <c r="K49" s="17">
        <v>11</v>
      </c>
      <c r="L49" s="17">
        <v>12</v>
      </c>
      <c r="M49" s="17">
        <v>13</v>
      </c>
    </row>
    <row r="50" spans="1:13" ht="15.75">
      <c r="A50" s="17">
        <v>1</v>
      </c>
      <c r="B50" s="38" t="s">
        <v>9</v>
      </c>
      <c r="C50" s="22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25.5">
      <c r="A51" s="17" t="s">
        <v>54</v>
      </c>
      <c r="B51" s="82" t="s">
        <v>228</v>
      </c>
      <c r="C51" s="83" t="s">
        <v>85</v>
      </c>
      <c r="D51" s="83" t="s">
        <v>143</v>
      </c>
      <c r="E51" s="84">
        <v>4400000</v>
      </c>
      <c r="F51" s="17">
        <v>0</v>
      </c>
      <c r="G51" s="17">
        <f>E51+F51</f>
        <v>4400000</v>
      </c>
      <c r="H51" s="18">
        <f>4157402+242507.5</f>
        <v>4399909.5</v>
      </c>
      <c r="I51" s="17">
        <v>0</v>
      </c>
      <c r="J51" s="18">
        <f>H51+I51</f>
        <v>4399909.5</v>
      </c>
      <c r="K51" s="17">
        <f>J51-G51</f>
        <v>-90.5</v>
      </c>
      <c r="L51" s="17">
        <v>-1</v>
      </c>
      <c r="M51" s="17">
        <f>K51+L51</f>
        <v>-91.5</v>
      </c>
    </row>
    <row r="52" spans="1:13" ht="25.5">
      <c r="A52" s="17" t="s">
        <v>58</v>
      </c>
      <c r="B52" s="82" t="s">
        <v>229</v>
      </c>
      <c r="C52" s="83" t="s">
        <v>85</v>
      </c>
      <c r="D52" s="83" t="s">
        <v>143</v>
      </c>
      <c r="E52" s="84">
        <f>300000+250000+392550</f>
        <v>942550</v>
      </c>
      <c r="F52" s="17">
        <v>0</v>
      </c>
      <c r="G52" s="17">
        <f>E52+F52</f>
        <v>942550</v>
      </c>
      <c r="H52" s="18">
        <v>942546.58</v>
      </c>
      <c r="I52" s="17">
        <v>0</v>
      </c>
      <c r="J52" s="18">
        <v>942546.58</v>
      </c>
      <c r="K52" s="17">
        <f>J52-G52</f>
        <v>-3.4200000000419095</v>
      </c>
      <c r="L52" s="17">
        <v>0</v>
      </c>
      <c r="M52" s="17">
        <f>K52+L52</f>
        <v>-3.4200000000419095</v>
      </c>
    </row>
    <row r="53" spans="1:13" ht="15.75">
      <c r="A53" s="139" t="s">
        <v>64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</row>
    <row r="54" spans="1:13" ht="15.75" hidden="1">
      <c r="A54" s="155"/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</row>
    <row r="55" spans="1:13" ht="15.75">
      <c r="A55" s="17">
        <v>2</v>
      </c>
      <c r="B55" s="38" t="s">
        <v>10</v>
      </c>
      <c r="C55" s="22"/>
      <c r="D55" s="17"/>
      <c r="E55" s="17"/>
      <c r="F55" s="17" t="s">
        <v>66</v>
      </c>
      <c r="G55" s="17"/>
      <c r="H55" s="36"/>
      <c r="I55" s="17" t="s">
        <v>66</v>
      </c>
      <c r="J55" s="17" t="s">
        <v>66</v>
      </c>
      <c r="K55" s="17"/>
      <c r="L55" s="36"/>
      <c r="M55" s="36"/>
    </row>
    <row r="56" spans="1:13" ht="38.25">
      <c r="A56" s="17" t="s">
        <v>67</v>
      </c>
      <c r="B56" s="82" t="s">
        <v>230</v>
      </c>
      <c r="C56" s="83" t="s">
        <v>56</v>
      </c>
      <c r="D56" s="83" t="s">
        <v>169</v>
      </c>
      <c r="E56" s="83">
        <v>435</v>
      </c>
      <c r="F56" s="17">
        <v>0</v>
      </c>
      <c r="G56" s="17">
        <f>E56+F56</f>
        <v>435</v>
      </c>
      <c r="H56" s="83">
        <v>463</v>
      </c>
      <c r="I56" s="17">
        <v>0</v>
      </c>
      <c r="J56" s="17">
        <f>H56+I56</f>
        <v>463</v>
      </c>
      <c r="K56" s="17">
        <f>J56-G56</f>
        <v>28</v>
      </c>
      <c r="L56" s="17">
        <v>0</v>
      </c>
      <c r="M56" s="36">
        <f>K56+L56</f>
        <v>28</v>
      </c>
    </row>
    <row r="57" spans="1:13" ht="38.25">
      <c r="A57" s="17" t="s">
        <v>69</v>
      </c>
      <c r="B57" s="74" t="s">
        <v>231</v>
      </c>
      <c r="C57" s="83" t="s">
        <v>56</v>
      </c>
      <c r="D57" s="83" t="s">
        <v>169</v>
      </c>
      <c r="E57" s="83">
        <v>35235</v>
      </c>
      <c r="F57" s="17">
        <v>0</v>
      </c>
      <c r="G57" s="17">
        <f>E57+F57</f>
        <v>35235</v>
      </c>
      <c r="H57" s="83">
        <v>36026</v>
      </c>
      <c r="I57" s="17"/>
      <c r="J57" s="17">
        <f>H57+I57</f>
        <v>36026</v>
      </c>
      <c r="K57" s="17">
        <f>J57-G57</f>
        <v>791</v>
      </c>
      <c r="L57" s="17">
        <v>1</v>
      </c>
      <c r="M57" s="36">
        <f>K57+L57</f>
        <v>792</v>
      </c>
    </row>
    <row r="58" spans="1:13" ht="33" customHeight="1">
      <c r="A58" s="17" t="s">
        <v>72</v>
      </c>
      <c r="B58" s="74" t="s">
        <v>232</v>
      </c>
      <c r="C58" s="83" t="s">
        <v>60</v>
      </c>
      <c r="D58" s="83" t="s">
        <v>233</v>
      </c>
      <c r="E58" s="83">
        <f>5+2+3</f>
        <v>10</v>
      </c>
      <c r="F58" s="17">
        <v>0</v>
      </c>
      <c r="G58" s="17">
        <f>E58+F58</f>
        <v>10</v>
      </c>
      <c r="H58" s="83">
        <f>5+2+3</f>
        <v>10</v>
      </c>
      <c r="I58" s="17"/>
      <c r="J58" s="17">
        <f>H58+I58</f>
        <v>10</v>
      </c>
      <c r="K58" s="17">
        <f>J58-G58</f>
        <v>0</v>
      </c>
      <c r="L58" s="17">
        <v>2</v>
      </c>
      <c r="M58" s="36">
        <f>K58+L58</f>
        <v>2</v>
      </c>
    </row>
    <row r="59" spans="1:13" ht="25.5">
      <c r="A59" s="17" t="s">
        <v>74</v>
      </c>
      <c r="B59" s="74" t="s">
        <v>234</v>
      </c>
      <c r="C59" s="83" t="s">
        <v>60</v>
      </c>
      <c r="D59" s="83" t="s">
        <v>233</v>
      </c>
      <c r="E59" s="83">
        <v>14</v>
      </c>
      <c r="F59" s="17">
        <v>0</v>
      </c>
      <c r="G59" s="17">
        <f>E59+F59</f>
        <v>14</v>
      </c>
      <c r="H59" s="83">
        <v>14</v>
      </c>
      <c r="I59" s="17">
        <v>0</v>
      </c>
      <c r="J59" s="17">
        <f>H59+I59</f>
        <v>14</v>
      </c>
      <c r="K59" s="17">
        <f>J59-G59</f>
        <v>0</v>
      </c>
      <c r="L59" s="17">
        <v>3</v>
      </c>
      <c r="M59" s="36">
        <f>K59+L59</f>
        <v>3</v>
      </c>
    </row>
    <row r="60" spans="1:13" ht="15.75">
      <c r="A60" s="139" t="s">
        <v>64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</row>
    <row r="61" spans="1:13" ht="15.75">
      <c r="A61" s="149" t="s">
        <v>240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</row>
    <row r="62" spans="1:13" ht="15.75">
      <c r="A62" s="17">
        <v>3</v>
      </c>
      <c r="B62" s="38" t="s">
        <v>11</v>
      </c>
      <c r="C62" s="22"/>
      <c r="D62" s="17" t="s">
        <v>66</v>
      </c>
      <c r="E62" s="17" t="s">
        <v>66</v>
      </c>
      <c r="F62" s="17" t="s">
        <v>66</v>
      </c>
      <c r="G62" s="17"/>
      <c r="H62" s="36"/>
      <c r="I62" s="17" t="s">
        <v>66</v>
      </c>
      <c r="J62" s="17" t="s">
        <v>66</v>
      </c>
      <c r="K62" s="17"/>
      <c r="L62" s="36"/>
      <c r="M62" s="36"/>
    </row>
    <row r="63" spans="1:13" ht="25.5">
      <c r="A63" s="17" t="s">
        <v>149</v>
      </c>
      <c r="B63" s="74" t="s">
        <v>235</v>
      </c>
      <c r="C63" s="83" t="s">
        <v>85</v>
      </c>
      <c r="D63" s="83" t="s">
        <v>151</v>
      </c>
      <c r="E63" s="84">
        <f>E51/E56</f>
        <v>10114.942528735632</v>
      </c>
      <c r="F63" s="17">
        <v>0</v>
      </c>
      <c r="G63" s="39">
        <f>E63+F63</f>
        <v>10114.942528735632</v>
      </c>
      <c r="H63" s="84">
        <f>H51/H56</f>
        <v>9503.044276457884</v>
      </c>
      <c r="I63" s="17">
        <v>0</v>
      </c>
      <c r="J63" s="39">
        <f>H63+I63</f>
        <v>9503.044276457884</v>
      </c>
      <c r="K63" s="39">
        <f>J63-G63</f>
        <v>-611.8982522777478</v>
      </c>
      <c r="L63" s="17">
        <v>0</v>
      </c>
      <c r="M63" s="40">
        <f>K63+L63</f>
        <v>-611.8982522777478</v>
      </c>
    </row>
    <row r="64" spans="1:13" ht="51.75">
      <c r="A64" s="17" t="s">
        <v>172</v>
      </c>
      <c r="B64" s="76" t="s">
        <v>236</v>
      </c>
      <c r="C64" s="83" t="s">
        <v>85</v>
      </c>
      <c r="D64" s="83" t="s">
        <v>151</v>
      </c>
      <c r="E64" s="85">
        <v>152</v>
      </c>
      <c r="F64" s="17"/>
      <c r="G64" s="39">
        <f>E64+F64</f>
        <v>152</v>
      </c>
      <c r="H64" s="85">
        <f>H51/H57</f>
        <v>122.13150224837618</v>
      </c>
      <c r="I64" s="17">
        <v>0</v>
      </c>
      <c r="J64" s="39">
        <f>H64+I64</f>
        <v>122.13150224837618</v>
      </c>
      <c r="K64" s="39">
        <f>J64-G64</f>
        <v>-29.86849775162382</v>
      </c>
      <c r="L64" s="17">
        <v>0</v>
      </c>
      <c r="M64" s="40">
        <f>K64+L64</f>
        <v>-29.86849775162382</v>
      </c>
    </row>
    <row r="65" spans="1:13" ht="26.25">
      <c r="A65" s="17" t="s">
        <v>193</v>
      </c>
      <c r="B65" s="76" t="s">
        <v>237</v>
      </c>
      <c r="C65" s="83" t="s">
        <v>85</v>
      </c>
      <c r="D65" s="83" t="s">
        <v>151</v>
      </c>
      <c r="E65" s="85">
        <f>E52/24</f>
        <v>39272.916666666664</v>
      </c>
      <c r="F65" s="17">
        <v>0</v>
      </c>
      <c r="G65" s="39">
        <f>E65+F65</f>
        <v>39272.916666666664</v>
      </c>
      <c r="H65" s="85">
        <f>H52/24</f>
        <v>39272.77416666666</v>
      </c>
      <c r="I65" s="17">
        <v>0</v>
      </c>
      <c r="J65" s="39">
        <f>H65+I65</f>
        <v>39272.77416666666</v>
      </c>
      <c r="K65" s="39">
        <f>J65-G65</f>
        <v>-0.14250000000174623</v>
      </c>
      <c r="L65" s="17">
        <v>0</v>
      </c>
      <c r="M65" s="40">
        <f>K65+L65</f>
        <v>-0.14250000000174623</v>
      </c>
    </row>
    <row r="66" spans="1:13" ht="22.5" customHeight="1">
      <c r="A66" s="139" t="s">
        <v>95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</row>
    <row r="67" spans="1:13" ht="29.25" customHeight="1" hidden="1">
      <c r="A67" s="149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</row>
    <row r="68" spans="1:13" ht="15.75">
      <c r="A68" s="17">
        <v>4</v>
      </c>
      <c r="B68" s="38" t="s">
        <v>12</v>
      </c>
      <c r="C68" s="22"/>
      <c r="D68" s="17" t="s">
        <v>66</v>
      </c>
      <c r="E68" s="17" t="s">
        <v>66</v>
      </c>
      <c r="F68" s="17" t="s">
        <v>66</v>
      </c>
      <c r="G68" s="17"/>
      <c r="H68" s="36"/>
      <c r="I68" s="17" t="s">
        <v>66</v>
      </c>
      <c r="J68" s="17" t="s">
        <v>66</v>
      </c>
      <c r="K68" s="17"/>
      <c r="L68" s="36"/>
      <c r="M68" s="36"/>
    </row>
    <row r="69" spans="1:13" ht="51.75">
      <c r="A69" s="23" t="s">
        <v>102</v>
      </c>
      <c r="B69" s="77" t="s">
        <v>238</v>
      </c>
      <c r="C69" s="83" t="s">
        <v>108</v>
      </c>
      <c r="D69" s="83" t="s">
        <v>175</v>
      </c>
      <c r="E69" s="83">
        <v>16</v>
      </c>
      <c r="F69" s="17">
        <v>0</v>
      </c>
      <c r="G69" s="17">
        <f>E69</f>
        <v>16</v>
      </c>
      <c r="H69" s="36">
        <v>16</v>
      </c>
      <c r="I69" s="17">
        <v>0</v>
      </c>
      <c r="J69" s="17">
        <v>16</v>
      </c>
      <c r="K69" s="17">
        <v>0</v>
      </c>
      <c r="L69" s="36">
        <v>0</v>
      </c>
      <c r="M69" s="36">
        <v>0</v>
      </c>
    </row>
    <row r="70" spans="1:13" ht="26.25">
      <c r="A70" s="23" t="s">
        <v>104</v>
      </c>
      <c r="B70" s="77" t="s">
        <v>239</v>
      </c>
      <c r="C70" s="83" t="s">
        <v>108</v>
      </c>
      <c r="D70" s="83" t="s">
        <v>175</v>
      </c>
      <c r="E70" s="83">
        <v>100</v>
      </c>
      <c r="F70" s="17">
        <v>0</v>
      </c>
      <c r="G70" s="41">
        <f>E70+F70</f>
        <v>100</v>
      </c>
      <c r="H70" s="36">
        <v>100</v>
      </c>
      <c r="I70" s="17">
        <v>0</v>
      </c>
      <c r="J70" s="41">
        <f>H70+I70</f>
        <v>100</v>
      </c>
      <c r="K70" s="41">
        <f>J70-G70</f>
        <v>0</v>
      </c>
      <c r="L70" s="17">
        <v>0</v>
      </c>
      <c r="M70" s="42">
        <f>K70+L70</f>
        <v>0</v>
      </c>
    </row>
    <row r="71" spans="1:13" s="15" customFormat="1" ht="15" customHeight="1">
      <c r="A71" s="134" t="s">
        <v>95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</row>
    <row r="72" spans="1:13" s="15" customFormat="1" ht="3" customHeight="1" hidden="1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</row>
    <row r="73" spans="1:13" s="15" customFormat="1" ht="16.5" customHeight="1">
      <c r="A73" s="134" t="s">
        <v>24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</row>
    <row r="74" spans="1:13" ht="44.25" customHeight="1" hidden="1">
      <c r="A74" s="155"/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</row>
    <row r="75" spans="1:13" ht="15.75">
      <c r="A75" s="1"/>
      <c r="B75" s="46"/>
      <c r="C75" s="45"/>
      <c r="D75" s="46"/>
      <c r="E75" s="45"/>
      <c r="F75" s="45"/>
      <c r="G75" s="45"/>
      <c r="H75" s="45"/>
      <c r="I75" s="45"/>
      <c r="J75" s="45"/>
      <c r="K75" s="45"/>
      <c r="L75" s="45"/>
      <c r="M75" s="45"/>
    </row>
    <row r="76" spans="1:13" ht="15.75">
      <c r="A76" s="5" t="s">
        <v>39</v>
      </c>
      <c r="B76" s="30"/>
      <c r="C76" s="5"/>
      <c r="D76" s="30"/>
      <c r="E76" s="45"/>
      <c r="F76" s="45"/>
      <c r="G76" s="45"/>
      <c r="H76" s="45"/>
      <c r="I76" s="45"/>
      <c r="J76" s="45"/>
      <c r="K76" s="45"/>
      <c r="L76" s="45"/>
      <c r="M76" s="45"/>
    </row>
    <row r="77" spans="1:13" ht="15.75">
      <c r="A77" s="138" t="s">
        <v>40</v>
      </c>
      <c r="B77" s="138"/>
      <c r="C77" s="138"/>
      <c r="D77" s="138"/>
      <c r="E77" s="45"/>
      <c r="F77" s="45"/>
      <c r="G77" s="45"/>
      <c r="H77" s="45"/>
      <c r="I77" s="45"/>
      <c r="J77" s="45"/>
      <c r="K77" s="45"/>
      <c r="L77" s="45"/>
      <c r="M77" s="45"/>
    </row>
    <row r="78" spans="1:13" ht="15.75">
      <c r="A78" s="7" t="s">
        <v>41</v>
      </c>
      <c r="B78" s="31"/>
      <c r="C78" s="7"/>
      <c r="D78" s="31"/>
      <c r="E78" s="45"/>
      <c r="F78" s="45"/>
      <c r="G78" s="45"/>
      <c r="H78" s="45"/>
      <c r="I78" s="45"/>
      <c r="J78" s="45"/>
      <c r="K78" s="45"/>
      <c r="L78" s="45"/>
      <c r="M78" s="45"/>
    </row>
    <row r="79" spans="1:13" ht="15.75">
      <c r="A79" s="151" t="s">
        <v>116</v>
      </c>
      <c r="B79" s="151"/>
      <c r="C79" s="151"/>
      <c r="D79" s="151"/>
      <c r="E79" s="151"/>
      <c r="F79" s="45"/>
      <c r="G79" s="45"/>
      <c r="H79" s="45"/>
      <c r="I79" s="45"/>
      <c r="J79" s="45"/>
      <c r="K79" s="45"/>
      <c r="L79" s="45"/>
      <c r="M79" s="45"/>
    </row>
    <row r="80" spans="1:13" ht="15.75">
      <c r="A80" s="151"/>
      <c r="B80" s="151"/>
      <c r="C80" s="151"/>
      <c r="D80" s="151"/>
      <c r="E80" s="151"/>
      <c r="F80" s="45"/>
      <c r="G80" s="156"/>
      <c r="H80" s="156"/>
      <c r="I80" s="45"/>
      <c r="J80" s="156" t="s">
        <v>118</v>
      </c>
      <c r="K80" s="156"/>
      <c r="L80" s="156"/>
      <c r="M80" s="156"/>
    </row>
    <row r="81" spans="1:13" ht="32.25" customHeight="1">
      <c r="A81" s="130"/>
      <c r="B81" s="193"/>
      <c r="C81" s="130"/>
      <c r="D81" s="193"/>
      <c r="E81" s="130"/>
      <c r="F81" s="45"/>
      <c r="G81" s="153" t="s">
        <v>13</v>
      </c>
      <c r="H81" s="153"/>
      <c r="I81" s="45"/>
      <c r="J81" s="152" t="s">
        <v>29</v>
      </c>
      <c r="K81" s="152"/>
      <c r="L81" s="152"/>
      <c r="M81" s="152"/>
    </row>
    <row r="82" spans="1:13" ht="15.75">
      <c r="A82" s="151" t="s">
        <v>490</v>
      </c>
      <c r="B82" s="151"/>
      <c r="C82" s="151"/>
      <c r="D82" s="151"/>
      <c r="E82" s="151"/>
      <c r="F82" s="45"/>
      <c r="G82" s="156"/>
      <c r="H82" s="156"/>
      <c r="I82" s="45"/>
      <c r="J82" s="156" t="s">
        <v>270</v>
      </c>
      <c r="K82" s="156"/>
      <c r="L82" s="156"/>
      <c r="M82" s="156"/>
    </row>
    <row r="83" spans="1:13" ht="15.75">
      <c r="A83" s="151"/>
      <c r="B83" s="151"/>
      <c r="C83" s="151"/>
      <c r="D83" s="151"/>
      <c r="E83" s="151"/>
      <c r="F83" s="45"/>
      <c r="G83" s="153" t="s">
        <v>13</v>
      </c>
      <c r="H83" s="153"/>
      <c r="I83" s="45"/>
      <c r="J83" s="152" t="s">
        <v>29</v>
      </c>
      <c r="K83" s="152"/>
      <c r="L83" s="152"/>
      <c r="M83" s="152"/>
    </row>
  </sheetData>
  <sheetProtection/>
  <mergeCells count="70">
    <mergeCell ref="J1:M4"/>
    <mergeCell ref="A5:M5"/>
    <mergeCell ref="A6:M6"/>
    <mergeCell ref="A7:A8"/>
    <mergeCell ref="E7:M7"/>
    <mergeCell ref="E8:M8"/>
    <mergeCell ref="A9:A10"/>
    <mergeCell ref="E9:M9"/>
    <mergeCell ref="E10:M10"/>
    <mergeCell ref="A11:A12"/>
    <mergeCell ref="E11:M11"/>
    <mergeCell ref="E12:M12"/>
    <mergeCell ref="H29:J29"/>
    <mergeCell ref="K29:M29"/>
    <mergeCell ref="R29:T29"/>
    <mergeCell ref="A13:M13"/>
    <mergeCell ref="B15:M15"/>
    <mergeCell ref="B16:M16"/>
    <mergeCell ref="B22:M22"/>
    <mergeCell ref="B25:M25"/>
    <mergeCell ref="U29:W29"/>
    <mergeCell ref="X29:Z29"/>
    <mergeCell ref="B31:D31"/>
    <mergeCell ref="B32:D32"/>
    <mergeCell ref="B34:D34"/>
    <mergeCell ref="A35:M35"/>
    <mergeCell ref="B33:D33"/>
    <mergeCell ref="A29:A30"/>
    <mergeCell ref="B29:D30"/>
    <mergeCell ref="E29:G29"/>
    <mergeCell ref="A36:M36"/>
    <mergeCell ref="A37:M37"/>
    <mergeCell ref="A39:A40"/>
    <mergeCell ref="B39:D40"/>
    <mergeCell ref="E39:G39"/>
    <mergeCell ref="H39:J39"/>
    <mergeCell ref="K39:M39"/>
    <mergeCell ref="B41:D41"/>
    <mergeCell ref="B42:D42"/>
    <mergeCell ref="B43:D43"/>
    <mergeCell ref="A47:A48"/>
    <mergeCell ref="B47:B48"/>
    <mergeCell ref="C47:C48"/>
    <mergeCell ref="D47:D48"/>
    <mergeCell ref="E47:G47"/>
    <mergeCell ref="H47:J47"/>
    <mergeCell ref="K47:M47"/>
    <mergeCell ref="A53:M53"/>
    <mergeCell ref="A54:M54"/>
    <mergeCell ref="A60:M60"/>
    <mergeCell ref="G80:H80"/>
    <mergeCell ref="J80:M80"/>
    <mergeCell ref="G81:H81"/>
    <mergeCell ref="J81:M81"/>
    <mergeCell ref="A61:M61"/>
    <mergeCell ref="A66:M66"/>
    <mergeCell ref="A67:M67"/>
    <mergeCell ref="A71:M71"/>
    <mergeCell ref="A72:M72"/>
    <mergeCell ref="A73:M73"/>
    <mergeCell ref="A82:E83"/>
    <mergeCell ref="G82:H82"/>
    <mergeCell ref="J82:M82"/>
    <mergeCell ref="G83:H83"/>
    <mergeCell ref="J83:M83"/>
    <mergeCell ref="B23:M23"/>
    <mergeCell ref="B24:M24"/>
    <mergeCell ref="A74:M74"/>
    <mergeCell ref="A77:D77"/>
    <mergeCell ref="A79:E80"/>
  </mergeCells>
  <printOptions/>
  <pageMargins left="0.35433070866141736" right="0.15748031496062992" top="0.15748031496062992" bottom="0.11811023622047245" header="0.31496062992125984" footer="0.31496062992125984"/>
  <pageSetup horizontalDpi="600" verticalDpi="600" orientation="landscape" paperSize="9" scale="80" r:id="rId1"/>
  <rowBreaks count="2" manualBreakCount="2">
    <brk id="35" max="12" man="1"/>
    <brk id="65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20"/>
  <sheetViews>
    <sheetView view="pageBreakPreview" zoomScale="60" zoomScalePageLayoutView="0" workbookViewId="0" topLeftCell="A76">
      <selection activeCell="H107" sqref="H107"/>
    </sheetView>
  </sheetViews>
  <sheetFormatPr defaultColWidth="9.140625" defaultRowHeight="15"/>
  <cols>
    <col min="1" max="1" width="5.8515625" style="4" customWidth="1"/>
    <col min="2" max="2" width="27.7109375" style="11" customWidth="1"/>
    <col min="3" max="3" width="9.00390625" style="4" customWidth="1"/>
    <col min="4" max="4" width="12.57421875" style="11" customWidth="1"/>
    <col min="5" max="5" width="13.00390625" style="4" customWidth="1"/>
    <col min="6" max="6" width="12.140625" style="4" customWidth="1"/>
    <col min="7" max="8" width="13.00390625" style="4" customWidth="1"/>
    <col min="9" max="9" width="12.28125" style="4" customWidth="1"/>
    <col min="10" max="12" width="13.00390625" style="4" customWidth="1"/>
    <col min="13" max="13" width="11.7109375" style="4" customWidth="1"/>
    <col min="14" max="16384" width="9.140625" style="4" customWidth="1"/>
  </cols>
  <sheetData>
    <row r="1" spans="1:13" ht="15.75" customHeight="1">
      <c r="A1" s="45"/>
      <c r="B1" s="46"/>
      <c r="C1" s="45"/>
      <c r="D1" s="46"/>
      <c r="E1" s="45"/>
      <c r="F1" s="45"/>
      <c r="G1" s="45"/>
      <c r="H1" s="45"/>
      <c r="I1" s="45"/>
      <c r="J1" s="141" t="s">
        <v>42</v>
      </c>
      <c r="K1" s="141"/>
      <c r="L1" s="141"/>
      <c r="M1" s="141"/>
    </row>
    <row r="2" spans="1:13" ht="15.75">
      <c r="A2" s="45"/>
      <c r="B2" s="46"/>
      <c r="C2" s="45"/>
      <c r="D2" s="46"/>
      <c r="E2" s="45"/>
      <c r="F2" s="45"/>
      <c r="G2" s="45"/>
      <c r="H2" s="45"/>
      <c r="I2" s="45"/>
      <c r="J2" s="141"/>
      <c r="K2" s="141"/>
      <c r="L2" s="141"/>
      <c r="M2" s="141"/>
    </row>
    <row r="3" spans="1:13" ht="15.75">
      <c r="A3" s="45"/>
      <c r="B3" s="46"/>
      <c r="C3" s="45"/>
      <c r="D3" s="46"/>
      <c r="E3" s="45"/>
      <c r="F3" s="45"/>
      <c r="G3" s="45"/>
      <c r="H3" s="45"/>
      <c r="I3" s="45"/>
      <c r="J3" s="141"/>
      <c r="K3" s="141"/>
      <c r="L3" s="141"/>
      <c r="M3" s="141"/>
    </row>
    <row r="4" spans="1:13" ht="4.5" customHeight="1">
      <c r="A4" s="45"/>
      <c r="B4" s="46"/>
      <c r="C4" s="45"/>
      <c r="D4" s="46"/>
      <c r="E4" s="45"/>
      <c r="F4" s="45"/>
      <c r="G4" s="45"/>
      <c r="H4" s="45"/>
      <c r="I4" s="45"/>
      <c r="J4" s="141"/>
      <c r="K4" s="141"/>
      <c r="L4" s="141"/>
      <c r="M4" s="141"/>
    </row>
    <row r="5" spans="1:13" ht="15.75">
      <c r="A5" s="143" t="s">
        <v>17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3" ht="27" customHeight="1">
      <c r="A6" s="143" t="s">
        <v>489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3" ht="28.5" customHeight="1">
      <c r="A7" s="142" t="s">
        <v>0</v>
      </c>
      <c r="B7" s="24">
        <v>1100000</v>
      </c>
      <c r="C7" s="19"/>
      <c r="D7" s="46"/>
      <c r="E7" s="132" t="s">
        <v>44</v>
      </c>
      <c r="F7" s="132"/>
      <c r="G7" s="132"/>
      <c r="H7" s="132"/>
      <c r="I7" s="132"/>
      <c r="J7" s="132"/>
      <c r="K7" s="132"/>
      <c r="L7" s="132"/>
      <c r="M7" s="132"/>
    </row>
    <row r="8" spans="1:13" ht="15" customHeight="1">
      <c r="A8" s="142"/>
      <c r="B8" s="25" t="s">
        <v>26</v>
      </c>
      <c r="C8" s="8"/>
      <c r="D8" s="46"/>
      <c r="E8" s="133" t="s">
        <v>15</v>
      </c>
      <c r="F8" s="133"/>
      <c r="G8" s="133"/>
      <c r="H8" s="133"/>
      <c r="I8" s="133"/>
      <c r="J8" s="133"/>
      <c r="K8" s="133"/>
      <c r="L8" s="133"/>
      <c r="M8" s="133"/>
    </row>
    <row r="9" spans="1:13" ht="15.75">
      <c r="A9" s="142" t="s">
        <v>1</v>
      </c>
      <c r="B9" s="24">
        <v>1110000</v>
      </c>
      <c r="C9" s="19"/>
      <c r="D9" s="46"/>
      <c r="E9" s="132" t="s">
        <v>44</v>
      </c>
      <c r="F9" s="132"/>
      <c r="G9" s="132"/>
      <c r="H9" s="132"/>
      <c r="I9" s="132"/>
      <c r="J9" s="132"/>
      <c r="K9" s="132"/>
      <c r="L9" s="132"/>
      <c r="M9" s="132"/>
    </row>
    <row r="10" spans="1:13" ht="15" customHeight="1">
      <c r="A10" s="142"/>
      <c r="B10" s="25" t="s">
        <v>26</v>
      </c>
      <c r="C10" s="8"/>
      <c r="D10" s="46"/>
      <c r="E10" s="144" t="s">
        <v>14</v>
      </c>
      <c r="F10" s="144"/>
      <c r="G10" s="144"/>
      <c r="H10" s="144"/>
      <c r="I10" s="144"/>
      <c r="J10" s="144"/>
      <c r="K10" s="144"/>
      <c r="L10" s="144"/>
      <c r="M10" s="144"/>
    </row>
    <row r="11" spans="1:13" ht="15.75">
      <c r="A11" s="142" t="s">
        <v>2</v>
      </c>
      <c r="B11" s="26">
        <v>1115012</v>
      </c>
      <c r="C11" s="81" t="s">
        <v>219</v>
      </c>
      <c r="D11" s="46"/>
      <c r="E11" s="132" t="s">
        <v>241</v>
      </c>
      <c r="F11" s="132"/>
      <c r="G11" s="132"/>
      <c r="H11" s="132"/>
      <c r="I11" s="132"/>
      <c r="J11" s="132"/>
      <c r="K11" s="132"/>
      <c r="L11" s="132"/>
      <c r="M11" s="132"/>
    </row>
    <row r="12" spans="1:13" ht="15" customHeight="1">
      <c r="A12" s="142"/>
      <c r="B12" s="25" t="s">
        <v>26</v>
      </c>
      <c r="C12" s="2" t="s">
        <v>3</v>
      </c>
      <c r="D12" s="46"/>
      <c r="E12" s="133" t="s">
        <v>16</v>
      </c>
      <c r="F12" s="133"/>
      <c r="G12" s="133"/>
      <c r="H12" s="133"/>
      <c r="I12" s="133"/>
      <c r="J12" s="133"/>
      <c r="K12" s="133"/>
      <c r="L12" s="133"/>
      <c r="M12" s="133"/>
    </row>
    <row r="13" spans="1:13" ht="25.5" customHeight="1">
      <c r="A13" s="138" t="s">
        <v>30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</row>
    <row r="14" spans="1:13" ht="5.25" customHeight="1">
      <c r="A14" s="1"/>
      <c r="B14" s="46"/>
      <c r="C14" s="45"/>
      <c r="D14" s="46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15" customFormat="1" ht="22.5" customHeight="1">
      <c r="A15" s="20" t="s">
        <v>25</v>
      </c>
      <c r="B15" s="134" t="s">
        <v>27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ht="15.75">
      <c r="A16" s="18">
        <v>1</v>
      </c>
      <c r="B16" s="135" t="s">
        <v>242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7"/>
    </row>
    <row r="17" spans="1:13" ht="8.25" customHeight="1">
      <c r="A17" s="1"/>
      <c r="B17" s="46"/>
      <c r="C17" s="45"/>
      <c r="D17" s="46"/>
      <c r="E17" s="45"/>
      <c r="F17" s="45"/>
      <c r="G17" s="45"/>
      <c r="H17" s="45"/>
      <c r="I17" s="45"/>
      <c r="J17" s="45"/>
      <c r="K17" s="45"/>
      <c r="L17" s="45"/>
      <c r="M17" s="45"/>
    </row>
    <row r="18" spans="1:13" ht="15.75">
      <c r="A18" s="5" t="s">
        <v>243</v>
      </c>
      <c r="B18" s="46"/>
      <c r="C18" s="45"/>
      <c r="D18" s="46"/>
      <c r="E18" s="45"/>
      <c r="F18" s="45"/>
      <c r="G18" s="45"/>
      <c r="H18" s="45"/>
      <c r="I18" s="45"/>
      <c r="J18" s="45"/>
      <c r="K18" s="45"/>
      <c r="L18" s="45"/>
      <c r="M18" s="45"/>
    </row>
    <row r="19" spans="1:13" ht="3.75" customHeight="1">
      <c r="A19" s="19"/>
      <c r="B19" s="46"/>
      <c r="C19" s="45"/>
      <c r="D19" s="46"/>
      <c r="E19" s="45"/>
      <c r="F19" s="45"/>
      <c r="G19" s="45"/>
      <c r="H19" s="45"/>
      <c r="I19" s="45"/>
      <c r="J19" s="45"/>
      <c r="K19" s="45"/>
      <c r="L19" s="45"/>
      <c r="M19" s="45"/>
    </row>
    <row r="20" spans="1:13" ht="15.75">
      <c r="A20" s="5" t="s">
        <v>31</v>
      </c>
      <c r="B20" s="46"/>
      <c r="C20" s="45"/>
      <c r="D20" s="46"/>
      <c r="E20" s="45"/>
      <c r="F20" s="45"/>
      <c r="G20" s="45"/>
      <c r="H20" s="45"/>
      <c r="I20" s="45"/>
      <c r="J20" s="45"/>
      <c r="K20" s="45"/>
      <c r="L20" s="45"/>
      <c r="M20" s="45"/>
    </row>
    <row r="21" spans="1:13" ht="6" customHeight="1">
      <c r="A21" s="1"/>
      <c r="B21" s="46"/>
      <c r="C21" s="45"/>
      <c r="D21" s="46"/>
      <c r="E21" s="45"/>
      <c r="F21" s="45"/>
      <c r="G21" s="45"/>
      <c r="H21" s="45"/>
      <c r="I21" s="45"/>
      <c r="J21" s="45"/>
      <c r="K21" s="45"/>
      <c r="L21" s="45"/>
      <c r="M21" s="45"/>
    </row>
    <row r="22" spans="1:13" s="15" customFormat="1" ht="24" customHeight="1">
      <c r="A22" s="20" t="s">
        <v>25</v>
      </c>
      <c r="B22" s="134" t="s">
        <v>5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ht="18" customHeight="1">
      <c r="A23" s="18">
        <v>1</v>
      </c>
      <c r="B23" s="135" t="s">
        <v>244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</row>
    <row r="24" spans="1:13" ht="18" customHeight="1">
      <c r="A24" s="18">
        <v>2</v>
      </c>
      <c r="B24" s="135" t="s">
        <v>245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7"/>
    </row>
    <row r="25" spans="1:13" ht="18" customHeight="1">
      <c r="A25" s="18">
        <v>3</v>
      </c>
      <c r="B25" s="135" t="s">
        <v>246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7"/>
    </row>
    <row r="26" spans="1:13" ht="9" customHeight="1">
      <c r="A26" s="1"/>
      <c r="B26" s="46"/>
      <c r="C26" s="45"/>
      <c r="D26" s="46"/>
      <c r="E26" s="45"/>
      <c r="F26" s="45"/>
      <c r="G26" s="45"/>
      <c r="H26" s="45"/>
      <c r="I26" s="45"/>
      <c r="J26" s="45"/>
      <c r="K26" s="45"/>
      <c r="L26" s="45"/>
      <c r="M26" s="45"/>
    </row>
    <row r="27" spans="1:13" ht="15.75">
      <c r="A27" s="5" t="s">
        <v>32</v>
      </c>
      <c r="B27" s="46"/>
      <c r="C27" s="45"/>
      <c r="D27" s="46"/>
      <c r="E27" s="45"/>
      <c r="F27" s="45"/>
      <c r="G27" s="45"/>
      <c r="H27" s="45"/>
      <c r="I27" s="45"/>
      <c r="J27" s="45"/>
      <c r="K27" s="45"/>
      <c r="L27" s="45"/>
      <c r="M27" s="45"/>
    </row>
    <row r="28" spans="1:13" ht="12.75" customHeight="1">
      <c r="A28" s="45"/>
      <c r="B28" s="27"/>
      <c r="C28" s="45"/>
      <c r="D28" s="46"/>
      <c r="E28" s="45"/>
      <c r="F28" s="45"/>
      <c r="G28" s="45"/>
      <c r="H28" s="45"/>
      <c r="I28" s="45"/>
      <c r="J28" s="45"/>
      <c r="K28" s="45"/>
      <c r="L28" s="49" t="s">
        <v>28</v>
      </c>
      <c r="M28" s="45"/>
    </row>
    <row r="29" spans="1:26" s="11" customFormat="1" ht="18.75" customHeight="1">
      <c r="A29" s="139" t="s">
        <v>25</v>
      </c>
      <c r="B29" s="139" t="s">
        <v>33</v>
      </c>
      <c r="C29" s="139"/>
      <c r="D29" s="139"/>
      <c r="E29" s="139" t="s">
        <v>18</v>
      </c>
      <c r="F29" s="139"/>
      <c r="G29" s="139"/>
      <c r="H29" s="139" t="s">
        <v>34</v>
      </c>
      <c r="I29" s="139"/>
      <c r="J29" s="139"/>
      <c r="K29" s="139" t="s">
        <v>19</v>
      </c>
      <c r="L29" s="139"/>
      <c r="M29" s="139"/>
      <c r="R29" s="131"/>
      <c r="S29" s="131"/>
      <c r="T29" s="131"/>
      <c r="U29" s="131"/>
      <c r="V29" s="131"/>
      <c r="W29" s="131"/>
      <c r="X29" s="131"/>
      <c r="Y29" s="131"/>
      <c r="Z29" s="131"/>
    </row>
    <row r="30" spans="1:26" s="11" customFormat="1" ht="25.5">
      <c r="A30" s="139"/>
      <c r="B30" s="139"/>
      <c r="C30" s="139"/>
      <c r="D30" s="139"/>
      <c r="E30" s="17" t="s">
        <v>20</v>
      </c>
      <c r="F30" s="17" t="s">
        <v>21</v>
      </c>
      <c r="G30" s="17" t="s">
        <v>22</v>
      </c>
      <c r="H30" s="17" t="s">
        <v>20</v>
      </c>
      <c r="I30" s="17" t="s">
        <v>21</v>
      </c>
      <c r="J30" s="17" t="s">
        <v>22</v>
      </c>
      <c r="K30" s="17" t="s">
        <v>20</v>
      </c>
      <c r="L30" s="17" t="s">
        <v>21</v>
      </c>
      <c r="M30" s="17" t="s">
        <v>22</v>
      </c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.75">
      <c r="A31" s="18">
        <v>1</v>
      </c>
      <c r="B31" s="145">
        <v>2</v>
      </c>
      <c r="C31" s="145"/>
      <c r="D31" s="145"/>
      <c r="E31" s="18">
        <v>3</v>
      </c>
      <c r="F31" s="18">
        <v>4</v>
      </c>
      <c r="G31" s="18">
        <v>5</v>
      </c>
      <c r="H31" s="18">
        <v>6</v>
      </c>
      <c r="I31" s="18">
        <v>7</v>
      </c>
      <c r="J31" s="18">
        <v>8</v>
      </c>
      <c r="K31" s="18">
        <v>9</v>
      </c>
      <c r="L31" s="18">
        <v>10</v>
      </c>
      <c r="M31" s="18">
        <v>11</v>
      </c>
      <c r="R31" s="6"/>
      <c r="S31" s="6"/>
      <c r="T31" s="6"/>
      <c r="U31" s="6"/>
      <c r="V31" s="6"/>
      <c r="W31" s="6"/>
      <c r="X31" s="6"/>
      <c r="Y31" s="6"/>
      <c r="Z31" s="6"/>
    </row>
    <row r="32" spans="1:26" ht="33" customHeight="1">
      <c r="A32" s="18">
        <v>1</v>
      </c>
      <c r="B32" s="181" t="s">
        <v>247</v>
      </c>
      <c r="C32" s="182" t="s">
        <v>247</v>
      </c>
      <c r="D32" s="183" t="s">
        <v>247</v>
      </c>
      <c r="E32" s="84">
        <f>1705000+60000</f>
        <v>1765000</v>
      </c>
      <c r="F32" s="18">
        <v>0</v>
      </c>
      <c r="G32" s="87">
        <f>E32+F32</f>
        <v>1765000</v>
      </c>
      <c r="H32" s="18">
        <f>2358503.11-H33-H34</f>
        <v>1765000</v>
      </c>
      <c r="I32" s="18">
        <v>0</v>
      </c>
      <c r="J32" s="18">
        <f>H32+I32</f>
        <v>1765000</v>
      </c>
      <c r="K32" s="18">
        <f>H32-E32</f>
        <v>0</v>
      </c>
      <c r="L32" s="18">
        <v>0</v>
      </c>
      <c r="M32" s="18">
        <f>K32+L32</f>
        <v>0</v>
      </c>
      <c r="R32" s="6"/>
      <c r="S32" s="6"/>
      <c r="T32" s="6"/>
      <c r="U32" s="6"/>
      <c r="V32" s="6"/>
      <c r="W32" s="6"/>
      <c r="X32" s="6"/>
      <c r="Y32" s="6"/>
      <c r="Z32" s="6"/>
    </row>
    <row r="33" spans="1:26" ht="24.75" customHeight="1">
      <c r="A33" s="18">
        <v>2</v>
      </c>
      <c r="B33" s="181" t="s">
        <v>248</v>
      </c>
      <c r="C33" s="182" t="s">
        <v>248</v>
      </c>
      <c r="D33" s="183" t="s">
        <v>248</v>
      </c>
      <c r="E33" s="86">
        <v>314000</v>
      </c>
      <c r="F33" s="18">
        <v>57000</v>
      </c>
      <c r="G33" s="87">
        <f>E33+F33</f>
        <v>371000</v>
      </c>
      <c r="H33" s="18">
        <v>314000</v>
      </c>
      <c r="I33" s="18">
        <v>52227</v>
      </c>
      <c r="J33" s="18">
        <f>H33+I33</f>
        <v>366227</v>
      </c>
      <c r="K33" s="18">
        <f>H33-E33</f>
        <v>0</v>
      </c>
      <c r="L33" s="18">
        <f>I33-F33</f>
        <v>-4773</v>
      </c>
      <c r="M33" s="18">
        <f>K33+L33</f>
        <v>-4773</v>
      </c>
      <c r="R33" s="6"/>
      <c r="S33" s="6"/>
      <c r="T33" s="6"/>
      <c r="U33" s="6"/>
      <c r="V33" s="6"/>
      <c r="W33" s="6"/>
      <c r="X33" s="6"/>
      <c r="Y33" s="6"/>
      <c r="Z33" s="6"/>
    </row>
    <row r="34" spans="1:26" ht="47.25" customHeight="1">
      <c r="A34" s="18">
        <v>3</v>
      </c>
      <c r="B34" s="181" t="s">
        <v>249</v>
      </c>
      <c r="C34" s="182" t="s">
        <v>249</v>
      </c>
      <c r="D34" s="183" t="s">
        <v>249</v>
      </c>
      <c r="E34" s="86">
        <f>93168+186340</f>
        <v>279508</v>
      </c>
      <c r="F34" s="18">
        <v>0</v>
      </c>
      <c r="G34" s="87">
        <f>E34+F34</f>
        <v>279508</v>
      </c>
      <c r="H34" s="18">
        <v>279503.11</v>
      </c>
      <c r="I34" s="18"/>
      <c r="J34" s="18">
        <f>H34+I34</f>
        <v>279503.11</v>
      </c>
      <c r="K34" s="18">
        <f>H34-E34</f>
        <v>-4.89000000001397</v>
      </c>
      <c r="L34" s="18">
        <v>0</v>
      </c>
      <c r="M34" s="18">
        <f>K34+L34</f>
        <v>-4.89000000001397</v>
      </c>
      <c r="R34" s="6"/>
      <c r="S34" s="6"/>
      <c r="T34" s="6"/>
      <c r="U34" s="6"/>
      <c r="V34" s="6"/>
      <c r="W34" s="6"/>
      <c r="X34" s="6"/>
      <c r="Y34" s="6"/>
      <c r="Z34" s="6"/>
    </row>
    <row r="35" spans="1:26" ht="27" customHeight="1">
      <c r="A35" s="18"/>
      <c r="B35" s="145" t="s">
        <v>6</v>
      </c>
      <c r="C35" s="145"/>
      <c r="D35" s="145"/>
      <c r="E35" s="87">
        <f>SUM(E32:E34)</f>
        <v>2358508</v>
      </c>
      <c r="F35" s="87">
        <f>SUM(F32:F34)</f>
        <v>57000</v>
      </c>
      <c r="G35" s="87">
        <f>SUM(G32:G34)</f>
        <v>2415508</v>
      </c>
      <c r="H35" s="63">
        <f>SUM(H32:H34)</f>
        <v>2358503.11</v>
      </c>
      <c r="I35" s="63">
        <f>SUM(I32:I34)</f>
        <v>52227</v>
      </c>
      <c r="J35" s="63">
        <f>H35+I35</f>
        <v>2410730.11</v>
      </c>
      <c r="K35" s="18">
        <f>H35-E35</f>
        <v>-4.890000000130385</v>
      </c>
      <c r="L35" s="18">
        <f>I35-F35</f>
        <v>-4773</v>
      </c>
      <c r="M35" s="18">
        <f>J35-G35</f>
        <v>-4777.89000000013</v>
      </c>
      <c r="R35" s="6"/>
      <c r="S35" s="6"/>
      <c r="T35" s="6"/>
      <c r="U35" s="6"/>
      <c r="V35" s="6"/>
      <c r="W35" s="6"/>
      <c r="X35" s="6"/>
      <c r="Y35" s="6"/>
      <c r="Z35" s="6"/>
    </row>
    <row r="36" spans="1:13" ht="16.5" customHeight="1">
      <c r="A36" s="172" t="s">
        <v>35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</row>
    <row r="37" spans="1:13" ht="8.25" customHeight="1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</row>
    <row r="38" spans="1:13" ht="17.25" customHeight="1">
      <c r="A38" s="151" t="s">
        <v>36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</row>
    <row r="39" spans="1:13" s="11" customFormat="1" ht="12.7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27" t="s">
        <v>28</v>
      </c>
      <c r="L39" s="46"/>
      <c r="M39" s="46"/>
    </row>
    <row r="40" spans="1:13" s="11" customFormat="1" ht="16.5" customHeight="1">
      <c r="A40" s="139" t="s">
        <v>4</v>
      </c>
      <c r="B40" s="139" t="s">
        <v>37</v>
      </c>
      <c r="C40" s="139"/>
      <c r="D40" s="139"/>
      <c r="E40" s="139" t="s">
        <v>18</v>
      </c>
      <c r="F40" s="139"/>
      <c r="G40" s="139"/>
      <c r="H40" s="139" t="s">
        <v>34</v>
      </c>
      <c r="I40" s="139"/>
      <c r="J40" s="139"/>
      <c r="K40" s="139" t="s">
        <v>19</v>
      </c>
      <c r="L40" s="139"/>
      <c r="M40" s="139"/>
    </row>
    <row r="41" spans="1:13" s="11" customFormat="1" ht="27" customHeight="1">
      <c r="A41" s="139"/>
      <c r="B41" s="139"/>
      <c r="C41" s="139"/>
      <c r="D41" s="139"/>
      <c r="E41" s="17" t="s">
        <v>20</v>
      </c>
      <c r="F41" s="17" t="s">
        <v>21</v>
      </c>
      <c r="G41" s="17" t="s">
        <v>22</v>
      </c>
      <c r="H41" s="17" t="s">
        <v>20</v>
      </c>
      <c r="I41" s="17" t="s">
        <v>21</v>
      </c>
      <c r="J41" s="17" t="s">
        <v>22</v>
      </c>
      <c r="K41" s="17" t="s">
        <v>20</v>
      </c>
      <c r="L41" s="17" t="s">
        <v>21</v>
      </c>
      <c r="M41" s="17" t="s">
        <v>22</v>
      </c>
    </row>
    <row r="42" spans="1:13" s="11" customFormat="1" ht="19.5" customHeight="1">
      <c r="A42" s="17">
        <v>1</v>
      </c>
      <c r="B42" s="139">
        <v>2</v>
      </c>
      <c r="C42" s="139"/>
      <c r="D42" s="139"/>
      <c r="E42" s="17">
        <v>3</v>
      </c>
      <c r="F42" s="17">
        <v>4</v>
      </c>
      <c r="G42" s="17">
        <v>5</v>
      </c>
      <c r="H42" s="17">
        <v>6</v>
      </c>
      <c r="I42" s="17">
        <v>7</v>
      </c>
      <c r="J42" s="17">
        <v>8</v>
      </c>
      <c r="K42" s="17">
        <v>9</v>
      </c>
      <c r="L42" s="17">
        <v>10</v>
      </c>
      <c r="M42" s="17">
        <v>11</v>
      </c>
    </row>
    <row r="43" spans="1:13" s="48" customFormat="1" ht="36.75" customHeight="1">
      <c r="A43" s="47"/>
      <c r="B43" s="146" t="s">
        <v>227</v>
      </c>
      <c r="C43" s="147"/>
      <c r="D43" s="148"/>
      <c r="E43" s="88">
        <f>E32+E34</f>
        <v>2044508</v>
      </c>
      <c r="F43" s="47"/>
      <c r="G43" s="88">
        <f>E43+F43</f>
        <v>2044508</v>
      </c>
      <c r="H43" s="88">
        <f>H32+H34</f>
        <v>2044503.1099999999</v>
      </c>
      <c r="I43" s="47"/>
      <c r="J43" s="88">
        <f>H43+I43</f>
        <v>2044503.1099999999</v>
      </c>
      <c r="K43" s="47">
        <f>K35</f>
        <v>-4.890000000130385</v>
      </c>
      <c r="L43" s="47"/>
      <c r="M43" s="47">
        <f>K43+L43</f>
        <v>-4.890000000130385</v>
      </c>
    </row>
    <row r="44" spans="1:13" s="48" customFormat="1" ht="39" customHeight="1">
      <c r="A44" s="47"/>
      <c r="B44" s="178" t="s">
        <v>250</v>
      </c>
      <c r="C44" s="179"/>
      <c r="D44" s="180"/>
      <c r="E44" s="88">
        <f>E33</f>
        <v>314000</v>
      </c>
      <c r="F44" s="47">
        <v>57000</v>
      </c>
      <c r="G44" s="88">
        <f>E44+F44</f>
        <v>371000</v>
      </c>
      <c r="H44" s="47">
        <f>H33</f>
        <v>314000</v>
      </c>
      <c r="I44" s="47">
        <v>52227</v>
      </c>
      <c r="J44" s="88">
        <f>H44+I44</f>
        <v>366227</v>
      </c>
      <c r="K44" s="47">
        <f>K36</f>
        <v>0</v>
      </c>
      <c r="L44" s="47">
        <f>I44-F44</f>
        <v>-4773</v>
      </c>
      <c r="M44" s="47">
        <f>K44+L44</f>
        <v>-4773</v>
      </c>
    </row>
    <row r="45" spans="1:26" ht="15.75">
      <c r="A45" s="18"/>
      <c r="B45" s="145" t="s">
        <v>6</v>
      </c>
      <c r="C45" s="145"/>
      <c r="D45" s="145"/>
      <c r="E45" s="87">
        <f>SUM(E43:E44)</f>
        <v>2358508</v>
      </c>
      <c r="F45" s="87">
        <f aca="true" t="shared" si="0" ref="F45:M45">SUM(F43:F44)</f>
        <v>57000</v>
      </c>
      <c r="G45" s="87">
        <f t="shared" si="0"/>
        <v>2415508</v>
      </c>
      <c r="H45" s="87">
        <f t="shared" si="0"/>
        <v>2358503.11</v>
      </c>
      <c r="I45" s="87">
        <f t="shared" si="0"/>
        <v>52227</v>
      </c>
      <c r="J45" s="87">
        <f t="shared" si="0"/>
        <v>2410730.11</v>
      </c>
      <c r="K45" s="87">
        <f t="shared" si="0"/>
        <v>-4.890000000130385</v>
      </c>
      <c r="L45" s="87">
        <f t="shared" si="0"/>
        <v>-4773</v>
      </c>
      <c r="M45" s="87">
        <f t="shared" si="0"/>
        <v>-4777.89000000013</v>
      </c>
      <c r="R45" s="6"/>
      <c r="S45" s="6"/>
      <c r="T45" s="6"/>
      <c r="U45" s="6"/>
      <c r="V45" s="6"/>
      <c r="W45" s="6"/>
      <c r="X45" s="6"/>
      <c r="Y45" s="6"/>
      <c r="Z45" s="6"/>
    </row>
    <row r="46" spans="1:13" ht="15.75">
      <c r="A46" s="1"/>
      <c r="B46" s="46"/>
      <c r="C46" s="45"/>
      <c r="D46" s="46"/>
      <c r="E46" s="45"/>
      <c r="F46" s="45"/>
      <c r="G46" s="45"/>
      <c r="H46" s="45"/>
      <c r="I46" s="45"/>
      <c r="J46" s="45"/>
      <c r="K46" s="45"/>
      <c r="L46" s="45"/>
      <c r="M46" s="45"/>
    </row>
    <row r="47" spans="1:13" ht="15.75">
      <c r="A47" s="5" t="s">
        <v>38</v>
      </c>
      <c r="B47" s="46"/>
      <c r="C47" s="45"/>
      <c r="D47" s="46"/>
      <c r="E47" s="45"/>
      <c r="F47" s="45"/>
      <c r="G47" s="45"/>
      <c r="H47" s="45"/>
      <c r="I47" s="45"/>
      <c r="J47" s="45"/>
      <c r="K47" s="45"/>
      <c r="L47" s="45"/>
      <c r="M47" s="45"/>
    </row>
    <row r="48" spans="1:13" ht="15.75">
      <c r="A48" s="1"/>
      <c r="B48" s="46"/>
      <c r="C48" s="45"/>
      <c r="D48" s="46"/>
      <c r="E48" s="45"/>
      <c r="F48" s="45"/>
      <c r="G48" s="45"/>
      <c r="H48" s="45"/>
      <c r="I48" s="45"/>
      <c r="J48" s="45"/>
      <c r="K48" s="45"/>
      <c r="L48" s="45"/>
      <c r="M48" s="45"/>
    </row>
    <row r="49" spans="1:13" ht="15.75" customHeight="1">
      <c r="A49" s="139" t="s">
        <v>4</v>
      </c>
      <c r="B49" s="139" t="s">
        <v>23</v>
      </c>
      <c r="C49" s="139" t="s">
        <v>7</v>
      </c>
      <c r="D49" s="139" t="s">
        <v>8</v>
      </c>
      <c r="E49" s="139" t="s">
        <v>52</v>
      </c>
      <c r="F49" s="139"/>
      <c r="G49" s="139"/>
      <c r="H49" s="139" t="s">
        <v>53</v>
      </c>
      <c r="I49" s="139"/>
      <c r="J49" s="139"/>
      <c r="K49" s="139" t="s">
        <v>19</v>
      </c>
      <c r="L49" s="139"/>
      <c r="M49" s="139"/>
    </row>
    <row r="50" spans="1:13" ht="25.5">
      <c r="A50" s="139"/>
      <c r="B50" s="139"/>
      <c r="C50" s="139"/>
      <c r="D50" s="139"/>
      <c r="E50" s="17" t="s">
        <v>20</v>
      </c>
      <c r="F50" s="17" t="s">
        <v>21</v>
      </c>
      <c r="G50" s="17" t="s">
        <v>22</v>
      </c>
      <c r="H50" s="17" t="s">
        <v>20</v>
      </c>
      <c r="I50" s="17" t="s">
        <v>21</v>
      </c>
      <c r="J50" s="17" t="s">
        <v>22</v>
      </c>
      <c r="K50" s="34" t="s">
        <v>20</v>
      </c>
      <c r="L50" s="34" t="s">
        <v>21</v>
      </c>
      <c r="M50" s="34" t="s">
        <v>22</v>
      </c>
    </row>
    <row r="51" spans="1:13" ht="15.75" customHeight="1">
      <c r="A51" s="17">
        <v>1</v>
      </c>
      <c r="B51" s="17">
        <v>2</v>
      </c>
      <c r="C51" s="17">
        <v>3</v>
      </c>
      <c r="D51" s="17">
        <v>4</v>
      </c>
      <c r="E51" s="17">
        <v>5</v>
      </c>
      <c r="F51" s="17">
        <v>6</v>
      </c>
      <c r="G51" s="17">
        <v>7</v>
      </c>
      <c r="H51" s="17">
        <v>8</v>
      </c>
      <c r="I51" s="17">
        <v>9</v>
      </c>
      <c r="J51" s="17">
        <v>10</v>
      </c>
      <c r="K51" s="17">
        <v>11</v>
      </c>
      <c r="L51" s="17">
        <v>12</v>
      </c>
      <c r="M51" s="17">
        <v>13</v>
      </c>
    </row>
    <row r="52" spans="1:13" ht="15.75" customHeight="1">
      <c r="A52" s="17"/>
      <c r="B52" s="169" t="s">
        <v>251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1"/>
    </row>
    <row r="53" spans="1:13" ht="15.75">
      <c r="A53" s="17">
        <v>1</v>
      </c>
      <c r="B53" s="38" t="s">
        <v>9</v>
      </c>
      <c r="C53" s="22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ht="25.5">
      <c r="A54" s="17" t="s">
        <v>54</v>
      </c>
      <c r="B54" s="82" t="s">
        <v>228</v>
      </c>
      <c r="C54" s="83" t="s">
        <v>85</v>
      </c>
      <c r="D54" s="83" t="s">
        <v>143</v>
      </c>
      <c r="E54" s="84">
        <f>E32</f>
        <v>1765000</v>
      </c>
      <c r="F54" s="84">
        <f aca="true" t="shared" si="1" ref="F54:M54">F32</f>
        <v>0</v>
      </c>
      <c r="G54" s="84">
        <f t="shared" si="1"/>
        <v>1765000</v>
      </c>
      <c r="H54" s="84">
        <f t="shared" si="1"/>
        <v>1765000</v>
      </c>
      <c r="I54" s="84">
        <f t="shared" si="1"/>
        <v>0</v>
      </c>
      <c r="J54" s="84">
        <f t="shared" si="1"/>
        <v>1765000</v>
      </c>
      <c r="K54" s="84">
        <f t="shared" si="1"/>
        <v>0</v>
      </c>
      <c r="L54" s="84">
        <f t="shared" si="1"/>
        <v>0</v>
      </c>
      <c r="M54" s="84">
        <f t="shared" si="1"/>
        <v>0</v>
      </c>
    </row>
    <row r="55" spans="1:13" ht="15.75">
      <c r="A55" s="139" t="s">
        <v>64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</row>
    <row r="56" spans="1:13" ht="15.75" hidden="1">
      <c r="A56" s="155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</row>
    <row r="57" spans="1:13" ht="15.75">
      <c r="A57" s="17">
        <v>2</v>
      </c>
      <c r="B57" s="38" t="s">
        <v>10</v>
      </c>
      <c r="C57" s="22"/>
      <c r="D57" s="17"/>
      <c r="E57" s="17"/>
      <c r="F57" s="17" t="s">
        <v>66</v>
      </c>
      <c r="G57" s="17"/>
      <c r="H57" s="36"/>
      <c r="I57" s="17" t="s">
        <v>66</v>
      </c>
      <c r="J57" s="17" t="s">
        <v>66</v>
      </c>
      <c r="K57" s="17"/>
      <c r="L57" s="36"/>
      <c r="M57" s="36"/>
    </row>
    <row r="58" spans="1:13" ht="38.25">
      <c r="A58" s="17" t="s">
        <v>67</v>
      </c>
      <c r="B58" s="82" t="s">
        <v>252</v>
      </c>
      <c r="C58" s="83" t="s">
        <v>56</v>
      </c>
      <c r="D58" s="83" t="s">
        <v>169</v>
      </c>
      <c r="E58" s="83">
        <v>174</v>
      </c>
      <c r="F58" s="17">
        <v>0</v>
      </c>
      <c r="G58" s="17">
        <f>E58+F58</f>
        <v>174</v>
      </c>
      <c r="H58" s="83">
        <v>214</v>
      </c>
      <c r="I58" s="17">
        <v>0</v>
      </c>
      <c r="J58" s="17">
        <f>H58+I58</f>
        <v>214</v>
      </c>
      <c r="K58" s="17">
        <f>J58-G58</f>
        <v>40</v>
      </c>
      <c r="L58" s="17">
        <v>0</v>
      </c>
      <c r="M58" s="36">
        <f>K58+L58</f>
        <v>40</v>
      </c>
    </row>
    <row r="59" spans="1:13" ht="38.25">
      <c r="A59" s="17" t="s">
        <v>69</v>
      </c>
      <c r="B59" s="74" t="s">
        <v>253</v>
      </c>
      <c r="C59" s="83" t="s">
        <v>56</v>
      </c>
      <c r="D59" s="83" t="s">
        <v>169</v>
      </c>
      <c r="E59" s="83">
        <f>20414+800</f>
        <v>21214</v>
      </c>
      <c r="F59" s="17">
        <v>0</v>
      </c>
      <c r="G59" s="17">
        <f>E59+F59</f>
        <v>21214</v>
      </c>
      <c r="H59" s="83">
        <v>34649</v>
      </c>
      <c r="I59" s="17"/>
      <c r="J59" s="17">
        <f>H59+I59</f>
        <v>34649</v>
      </c>
      <c r="K59" s="17">
        <f>J59-G59</f>
        <v>13435</v>
      </c>
      <c r="L59" s="17">
        <v>1</v>
      </c>
      <c r="M59" s="36">
        <f>K59+L59</f>
        <v>13436</v>
      </c>
    </row>
    <row r="60" spans="1:13" ht="15.75">
      <c r="A60" s="139" t="s">
        <v>64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</row>
    <row r="61" spans="1:13" ht="15.75">
      <c r="A61" s="149" t="s">
        <v>240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</row>
    <row r="62" spans="1:13" ht="15.75">
      <c r="A62" s="17">
        <v>3</v>
      </c>
      <c r="B62" s="38" t="s">
        <v>11</v>
      </c>
      <c r="C62" s="22"/>
      <c r="D62" s="17" t="s">
        <v>66</v>
      </c>
      <c r="E62" s="17" t="s">
        <v>66</v>
      </c>
      <c r="F62" s="17" t="s">
        <v>66</v>
      </c>
      <c r="G62" s="17"/>
      <c r="H62" s="36"/>
      <c r="I62" s="17" t="s">
        <v>66</v>
      </c>
      <c r="J62" s="17" t="s">
        <v>66</v>
      </c>
      <c r="K62" s="17"/>
      <c r="L62" s="36"/>
      <c r="M62" s="36"/>
    </row>
    <row r="63" spans="1:13" ht="25.5">
      <c r="A63" s="17" t="s">
        <v>149</v>
      </c>
      <c r="B63" s="74" t="s">
        <v>235</v>
      </c>
      <c r="C63" s="83" t="s">
        <v>85</v>
      </c>
      <c r="D63" s="83" t="s">
        <v>151</v>
      </c>
      <c r="E63" s="84">
        <f>E54/E58</f>
        <v>10143.67816091954</v>
      </c>
      <c r="F63" s="17">
        <v>0</v>
      </c>
      <c r="G63" s="39">
        <f>E63+F63</f>
        <v>10143.67816091954</v>
      </c>
      <c r="H63" s="84">
        <f>H54/H58</f>
        <v>8247.663551401869</v>
      </c>
      <c r="I63" s="17">
        <v>0</v>
      </c>
      <c r="J63" s="39">
        <f>H63+I63</f>
        <v>8247.663551401869</v>
      </c>
      <c r="K63" s="39">
        <f>J63-G63</f>
        <v>-1896.0146095176715</v>
      </c>
      <c r="L63" s="17">
        <v>0</v>
      </c>
      <c r="M63" s="40">
        <f>K63+L63</f>
        <v>-1896.0146095176715</v>
      </c>
    </row>
    <row r="64" spans="1:13" ht="51.75">
      <c r="A64" s="17" t="s">
        <v>172</v>
      </c>
      <c r="B64" s="76" t="s">
        <v>236</v>
      </c>
      <c r="C64" s="83" t="s">
        <v>85</v>
      </c>
      <c r="D64" s="83" t="s">
        <v>151</v>
      </c>
      <c r="E64" s="85">
        <f>E54/E59</f>
        <v>83.19977373432639</v>
      </c>
      <c r="F64" s="17"/>
      <c r="G64" s="39">
        <f>E64+F64</f>
        <v>83.19977373432639</v>
      </c>
      <c r="H64" s="85">
        <f>H54/H59</f>
        <v>50.93942105111259</v>
      </c>
      <c r="I64" s="17">
        <v>0</v>
      </c>
      <c r="J64" s="39">
        <f>H64+I64</f>
        <v>50.93942105111259</v>
      </c>
      <c r="K64" s="39">
        <f>J64-G64</f>
        <v>-32.260352683213796</v>
      </c>
      <c r="L64" s="17">
        <v>0</v>
      </c>
      <c r="M64" s="40">
        <f>K64+L64</f>
        <v>-32.260352683213796</v>
      </c>
    </row>
    <row r="65" spans="1:13" ht="22.5" customHeight="1">
      <c r="A65" s="139" t="s">
        <v>95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</row>
    <row r="66" spans="1:13" ht="29.25" customHeight="1" hidden="1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</row>
    <row r="67" spans="1:13" ht="15.75">
      <c r="A67" s="17">
        <v>4</v>
      </c>
      <c r="B67" s="38" t="s">
        <v>12</v>
      </c>
      <c r="C67" s="22"/>
      <c r="D67" s="17" t="s">
        <v>66</v>
      </c>
      <c r="E67" s="17" t="s">
        <v>66</v>
      </c>
      <c r="F67" s="17" t="s">
        <v>66</v>
      </c>
      <c r="G67" s="17"/>
      <c r="H67" s="36"/>
      <c r="I67" s="17" t="s">
        <v>66</v>
      </c>
      <c r="J67" s="17" t="s">
        <v>66</v>
      </c>
      <c r="K67" s="17"/>
      <c r="L67" s="36"/>
      <c r="M67" s="36"/>
    </row>
    <row r="68" spans="1:13" ht="51.75">
      <c r="A68" s="23" t="s">
        <v>102</v>
      </c>
      <c r="B68" s="77" t="s">
        <v>238</v>
      </c>
      <c r="C68" s="83" t="s">
        <v>108</v>
      </c>
      <c r="D68" s="83" t="s">
        <v>175</v>
      </c>
      <c r="E68" s="83">
        <v>21</v>
      </c>
      <c r="F68" s="17">
        <v>0</v>
      </c>
      <c r="G68" s="17">
        <f>E68</f>
        <v>21</v>
      </c>
      <c r="H68" s="36">
        <v>21</v>
      </c>
      <c r="I68" s="17">
        <v>0</v>
      </c>
      <c r="J68" s="17">
        <v>21</v>
      </c>
      <c r="K68" s="17">
        <v>0</v>
      </c>
      <c r="L68" s="36">
        <v>0</v>
      </c>
      <c r="M68" s="36">
        <v>0</v>
      </c>
    </row>
    <row r="69" spans="1:13" s="15" customFormat="1" ht="15" customHeight="1">
      <c r="A69" s="134" t="s">
        <v>95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</row>
    <row r="70" spans="1:13" s="15" customFormat="1" ht="3" customHeight="1" hidden="1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</row>
    <row r="71" spans="1:13" ht="22.5" customHeight="1">
      <c r="A71" s="17"/>
      <c r="B71" s="169" t="s">
        <v>254</v>
      </c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1"/>
    </row>
    <row r="72" spans="1:13" ht="15.75">
      <c r="A72" s="17">
        <v>1</v>
      </c>
      <c r="B72" s="38" t="s">
        <v>9</v>
      </c>
      <c r="C72" s="22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ht="25.5">
      <c r="A73" s="17" t="s">
        <v>54</v>
      </c>
      <c r="B73" s="82" t="s">
        <v>228</v>
      </c>
      <c r="C73" s="83" t="s">
        <v>85</v>
      </c>
      <c r="D73" s="83" t="s">
        <v>143</v>
      </c>
      <c r="E73" s="84">
        <f>E44</f>
        <v>314000</v>
      </c>
      <c r="F73" s="84">
        <f aca="true" t="shared" si="2" ref="F73:M73">F44</f>
        <v>57000</v>
      </c>
      <c r="G73" s="84">
        <f t="shared" si="2"/>
        <v>371000</v>
      </c>
      <c r="H73" s="84">
        <f t="shared" si="2"/>
        <v>314000</v>
      </c>
      <c r="I73" s="84">
        <f t="shared" si="2"/>
        <v>52227</v>
      </c>
      <c r="J73" s="84">
        <f t="shared" si="2"/>
        <v>366227</v>
      </c>
      <c r="K73" s="84">
        <f t="shared" si="2"/>
        <v>0</v>
      </c>
      <c r="L73" s="84">
        <f t="shared" si="2"/>
        <v>-4773</v>
      </c>
      <c r="M73" s="84">
        <f t="shared" si="2"/>
        <v>-4773</v>
      </c>
    </row>
    <row r="74" spans="1:13" ht="15.75">
      <c r="A74" s="139" t="s">
        <v>64</v>
      </c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</row>
    <row r="75" spans="1:13" ht="15.75" hidden="1">
      <c r="A75" s="155"/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</row>
    <row r="76" spans="1:13" ht="15.75">
      <c r="A76" s="17">
        <v>2</v>
      </c>
      <c r="B76" s="38" t="s">
        <v>10</v>
      </c>
      <c r="C76" s="22"/>
      <c r="D76" s="17"/>
      <c r="E76" s="17"/>
      <c r="F76" s="17" t="s">
        <v>66</v>
      </c>
      <c r="G76" s="17"/>
      <c r="H76" s="36"/>
      <c r="I76" s="17" t="s">
        <v>66</v>
      </c>
      <c r="J76" s="17" t="s">
        <v>66</v>
      </c>
      <c r="K76" s="17"/>
      <c r="L76" s="36"/>
      <c r="M76" s="36"/>
    </row>
    <row r="77" spans="1:13" ht="15.75">
      <c r="A77" s="17" t="s">
        <v>67</v>
      </c>
      <c r="B77" s="74" t="s">
        <v>255</v>
      </c>
      <c r="C77" s="83" t="s">
        <v>56</v>
      </c>
      <c r="D77" s="83" t="s">
        <v>256</v>
      </c>
      <c r="E77" s="85">
        <v>1500</v>
      </c>
      <c r="F77" s="17">
        <v>0</v>
      </c>
      <c r="G77" s="17">
        <f>E77+F77</f>
        <v>1500</v>
      </c>
      <c r="H77" s="85">
        <v>1500</v>
      </c>
      <c r="I77" s="17">
        <v>0</v>
      </c>
      <c r="J77" s="17">
        <f>H77+I77</f>
        <v>1500</v>
      </c>
      <c r="K77" s="17">
        <f>J77-G77</f>
        <v>0</v>
      </c>
      <c r="L77" s="17">
        <v>0</v>
      </c>
      <c r="M77" s="36">
        <f>K77+L77</f>
        <v>0</v>
      </c>
    </row>
    <row r="78" spans="1:13" ht="51">
      <c r="A78" s="17" t="s">
        <v>69</v>
      </c>
      <c r="B78" s="74" t="s">
        <v>257</v>
      </c>
      <c r="C78" s="83" t="s">
        <v>56</v>
      </c>
      <c r="D78" s="83" t="s">
        <v>256</v>
      </c>
      <c r="E78" s="85">
        <v>590</v>
      </c>
      <c r="F78" s="17">
        <v>0</v>
      </c>
      <c r="G78" s="17">
        <f>E78+F78</f>
        <v>590</v>
      </c>
      <c r="H78" s="85">
        <v>590</v>
      </c>
      <c r="I78" s="17">
        <v>0</v>
      </c>
      <c r="J78" s="17">
        <f>H78+I78</f>
        <v>590</v>
      </c>
      <c r="K78" s="17">
        <f>J78-G78</f>
        <v>0</v>
      </c>
      <c r="L78" s="17">
        <v>0</v>
      </c>
      <c r="M78" s="36">
        <f>K78+L78</f>
        <v>0</v>
      </c>
    </row>
    <row r="79" spans="1:13" ht="38.25">
      <c r="A79" s="17" t="s">
        <v>72</v>
      </c>
      <c r="B79" s="74" t="s">
        <v>258</v>
      </c>
      <c r="C79" s="83" t="s">
        <v>56</v>
      </c>
      <c r="D79" s="83" t="s">
        <v>256</v>
      </c>
      <c r="E79" s="85">
        <v>0</v>
      </c>
      <c r="F79" s="17">
        <v>4</v>
      </c>
      <c r="G79" s="17">
        <f>E79+F79</f>
        <v>4</v>
      </c>
      <c r="H79" s="85">
        <v>0</v>
      </c>
      <c r="I79" s="17">
        <v>4</v>
      </c>
      <c r="J79" s="17">
        <f>H79+I79</f>
        <v>4</v>
      </c>
      <c r="K79" s="17">
        <f>J79-G79</f>
        <v>0</v>
      </c>
      <c r="L79" s="17">
        <f>I79-F79</f>
        <v>0</v>
      </c>
      <c r="M79" s="36">
        <f>K79+L79</f>
        <v>0</v>
      </c>
    </row>
    <row r="80" spans="1:13" ht="15.75">
      <c r="A80" s="139" t="s">
        <v>64</v>
      </c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</row>
    <row r="81" spans="1:13" ht="15.75">
      <c r="A81" s="149"/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</row>
    <row r="82" spans="1:13" ht="15.75">
      <c r="A82" s="17">
        <v>3</v>
      </c>
      <c r="B82" s="38" t="s">
        <v>11</v>
      </c>
      <c r="C82" s="22"/>
      <c r="D82" s="17" t="s">
        <v>66</v>
      </c>
      <c r="E82" s="17" t="s">
        <v>66</v>
      </c>
      <c r="F82" s="17" t="s">
        <v>66</v>
      </c>
      <c r="G82" s="17"/>
      <c r="H82" s="36"/>
      <c r="I82" s="17" t="s">
        <v>66</v>
      </c>
      <c r="J82" s="17" t="s">
        <v>66</v>
      </c>
      <c r="K82" s="17"/>
      <c r="L82" s="36"/>
      <c r="M82" s="36"/>
    </row>
    <row r="83" spans="1:13" ht="25.5">
      <c r="A83" s="17" t="s">
        <v>149</v>
      </c>
      <c r="B83" s="74" t="s">
        <v>259</v>
      </c>
      <c r="C83" s="83" t="s">
        <v>85</v>
      </c>
      <c r="D83" s="83" t="s">
        <v>151</v>
      </c>
      <c r="E83" s="98">
        <v>247.33333333333334</v>
      </c>
      <c r="F83" s="17">
        <v>0</v>
      </c>
      <c r="G83" s="39">
        <f>E83+F83</f>
        <v>247.33333333333334</v>
      </c>
      <c r="H83" s="98">
        <v>247.33333333333334</v>
      </c>
      <c r="I83" s="17">
        <v>0</v>
      </c>
      <c r="J83" s="39">
        <f>H83+I83</f>
        <v>247.33333333333334</v>
      </c>
      <c r="K83" s="39">
        <f>J83-G83</f>
        <v>0</v>
      </c>
      <c r="L83" s="17">
        <v>0</v>
      </c>
      <c r="M83" s="40">
        <f>K83+L83</f>
        <v>0</v>
      </c>
    </row>
    <row r="84" spans="1:13" ht="38.25">
      <c r="A84" s="17"/>
      <c r="B84" s="74" t="s">
        <v>260</v>
      </c>
      <c r="C84" s="83" t="s">
        <v>85</v>
      </c>
      <c r="D84" s="83" t="s">
        <v>151</v>
      </c>
      <c r="E84" s="98">
        <v>425</v>
      </c>
      <c r="F84" s="17">
        <v>0</v>
      </c>
      <c r="G84" s="39">
        <f>E84+F84</f>
        <v>425</v>
      </c>
      <c r="H84" s="84">
        <v>425</v>
      </c>
      <c r="I84" s="17">
        <v>0</v>
      </c>
      <c r="J84" s="39">
        <f>H84+I84</f>
        <v>425</v>
      </c>
      <c r="K84" s="39">
        <f>J84-G84</f>
        <v>0</v>
      </c>
      <c r="L84" s="51">
        <v>0</v>
      </c>
      <c r="M84" s="40">
        <f>K84+L84</f>
        <v>0</v>
      </c>
    </row>
    <row r="85" spans="1:13" ht="39">
      <c r="A85" s="17" t="s">
        <v>172</v>
      </c>
      <c r="B85" s="76" t="s">
        <v>261</v>
      </c>
      <c r="C85" s="83" t="s">
        <v>85</v>
      </c>
      <c r="D85" s="83" t="s">
        <v>151</v>
      </c>
      <c r="E85" s="98">
        <v>0</v>
      </c>
      <c r="F85" s="17">
        <v>14250</v>
      </c>
      <c r="G85" s="39">
        <f>E85+F85</f>
        <v>14250</v>
      </c>
      <c r="H85" s="85">
        <v>0</v>
      </c>
      <c r="I85" s="17">
        <v>13056.75</v>
      </c>
      <c r="J85" s="39">
        <f>H85+I85</f>
        <v>13056.75</v>
      </c>
      <c r="K85" s="39">
        <f>J85-G85</f>
        <v>-1193.25</v>
      </c>
      <c r="L85" s="51">
        <v>0</v>
      </c>
      <c r="M85" s="40">
        <f>K85+L85</f>
        <v>-1193.25</v>
      </c>
    </row>
    <row r="86" spans="1:13" ht="22.5" customHeight="1">
      <c r="A86" s="139" t="s">
        <v>95</v>
      </c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</row>
    <row r="87" spans="1:13" ht="29.25" customHeight="1" hidden="1">
      <c r="A87" s="149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</row>
    <row r="88" spans="1:13" ht="15.75">
      <c r="A88" s="17">
        <v>4</v>
      </c>
      <c r="B88" s="38" t="s">
        <v>12</v>
      </c>
      <c r="C88" s="22"/>
      <c r="D88" s="17" t="s">
        <v>66</v>
      </c>
      <c r="E88" s="17" t="s">
        <v>66</v>
      </c>
      <c r="F88" s="17" t="s">
        <v>66</v>
      </c>
      <c r="G88" s="17"/>
      <c r="H88" s="36"/>
      <c r="I88" s="17" t="s">
        <v>66</v>
      </c>
      <c r="J88" s="17" t="s">
        <v>66</v>
      </c>
      <c r="K88" s="17"/>
      <c r="L88" s="36"/>
      <c r="M88" s="36"/>
    </row>
    <row r="89" spans="1:13" ht="39">
      <c r="A89" s="23" t="s">
        <v>102</v>
      </c>
      <c r="B89" s="77" t="s">
        <v>262</v>
      </c>
      <c r="C89" s="83" t="s">
        <v>108</v>
      </c>
      <c r="D89" s="83" t="s">
        <v>175</v>
      </c>
      <c r="E89" s="83">
        <v>300</v>
      </c>
      <c r="F89" s="17">
        <v>0</v>
      </c>
      <c r="G89" s="17">
        <f>E89</f>
        <v>300</v>
      </c>
      <c r="H89" s="36">
        <v>300</v>
      </c>
      <c r="I89" s="17">
        <v>0</v>
      </c>
      <c r="J89" s="17">
        <v>300</v>
      </c>
      <c r="K89" s="17">
        <v>0</v>
      </c>
      <c r="L89" s="36">
        <v>0</v>
      </c>
      <c r="M89" s="36">
        <v>0</v>
      </c>
    </row>
    <row r="90" spans="1:13" s="15" customFormat="1" ht="15" customHeight="1">
      <c r="A90" s="134" t="s">
        <v>95</v>
      </c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</row>
    <row r="91" spans="1:13" ht="15.75" customHeight="1">
      <c r="A91" s="51"/>
      <c r="B91" s="169" t="s">
        <v>263</v>
      </c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1"/>
    </row>
    <row r="92" spans="1:13" ht="15.75">
      <c r="A92" s="51">
        <v>1</v>
      </c>
      <c r="B92" s="52" t="s">
        <v>9</v>
      </c>
      <c r="C92" s="22"/>
      <c r="D92" s="51"/>
      <c r="E92" s="51"/>
      <c r="F92" s="51"/>
      <c r="G92" s="51"/>
      <c r="H92" s="51"/>
      <c r="I92" s="51"/>
      <c r="J92" s="51"/>
      <c r="K92" s="51"/>
      <c r="L92" s="51"/>
      <c r="M92" s="51"/>
    </row>
    <row r="93" spans="1:13" ht="38.25">
      <c r="A93" s="51" t="s">
        <v>54</v>
      </c>
      <c r="B93" s="82" t="s">
        <v>264</v>
      </c>
      <c r="C93" s="83" t="s">
        <v>56</v>
      </c>
      <c r="D93" s="83" t="s">
        <v>143</v>
      </c>
      <c r="E93" s="84">
        <v>186340</v>
      </c>
      <c r="F93" s="51">
        <v>0</v>
      </c>
      <c r="G93" s="41">
        <f>E93+F93</f>
        <v>186340</v>
      </c>
      <c r="H93" s="64">
        <v>186335.11</v>
      </c>
      <c r="I93" s="51">
        <v>0</v>
      </c>
      <c r="J93" s="41">
        <f>H93+I93</f>
        <v>186335.11</v>
      </c>
      <c r="K93" s="39">
        <f>J93-G93</f>
        <v>-4.89000000001397</v>
      </c>
      <c r="L93" s="51">
        <v>0</v>
      </c>
      <c r="M93" s="51">
        <v>0</v>
      </c>
    </row>
    <row r="94" spans="1:13" ht="38.25">
      <c r="A94" s="51" t="s">
        <v>58</v>
      </c>
      <c r="B94" s="82" t="s">
        <v>265</v>
      </c>
      <c r="C94" s="83" t="s">
        <v>56</v>
      </c>
      <c r="D94" s="83" t="s">
        <v>143</v>
      </c>
      <c r="E94" s="84">
        <v>93168</v>
      </c>
      <c r="F94" s="84">
        <f aca="true" t="shared" si="3" ref="F94:M94">F71</f>
        <v>0</v>
      </c>
      <c r="G94" s="41">
        <f>E94+F94</f>
        <v>93168</v>
      </c>
      <c r="H94" s="41">
        <f>F94+G94</f>
        <v>93168</v>
      </c>
      <c r="I94" s="84">
        <f t="shared" si="3"/>
        <v>0</v>
      </c>
      <c r="J94" s="41">
        <f>H94+I94</f>
        <v>93168</v>
      </c>
      <c r="K94" s="39">
        <f>J94-G94</f>
        <v>0</v>
      </c>
      <c r="L94" s="84">
        <f t="shared" si="3"/>
        <v>0</v>
      </c>
      <c r="M94" s="84">
        <f t="shared" si="3"/>
        <v>0</v>
      </c>
    </row>
    <row r="95" spans="1:13" ht="15.75">
      <c r="A95" s="139" t="s">
        <v>64</v>
      </c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</row>
    <row r="96" spans="1:13" ht="15.75" hidden="1">
      <c r="A96" s="155"/>
      <c r="B96" s="155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</row>
    <row r="97" spans="1:13" ht="15.75">
      <c r="A97" s="51">
        <v>2</v>
      </c>
      <c r="B97" s="52" t="s">
        <v>10</v>
      </c>
      <c r="C97" s="22"/>
      <c r="D97" s="51"/>
      <c r="E97" s="51"/>
      <c r="F97" s="51" t="s">
        <v>66</v>
      </c>
      <c r="G97" s="51"/>
      <c r="H97" s="36"/>
      <c r="I97" s="51" t="s">
        <v>66</v>
      </c>
      <c r="J97" s="51" t="s">
        <v>66</v>
      </c>
      <c r="K97" s="51"/>
      <c r="L97" s="36"/>
      <c r="M97" s="36"/>
    </row>
    <row r="98" spans="1:13" ht="25.5">
      <c r="A98" s="51" t="s">
        <v>67</v>
      </c>
      <c r="B98" s="74" t="s">
        <v>232</v>
      </c>
      <c r="C98" s="83" t="s">
        <v>60</v>
      </c>
      <c r="D98" s="83" t="s">
        <v>233</v>
      </c>
      <c r="E98" s="83">
        <v>5</v>
      </c>
      <c r="F98" s="51">
        <v>0</v>
      </c>
      <c r="G98" s="51">
        <f>E98+F98</f>
        <v>5</v>
      </c>
      <c r="H98" s="83">
        <v>5</v>
      </c>
      <c r="I98" s="51">
        <v>0</v>
      </c>
      <c r="J98" s="51">
        <f>H98+I98</f>
        <v>5</v>
      </c>
      <c r="K98" s="51">
        <f>J98-G98</f>
        <v>0</v>
      </c>
      <c r="L98" s="51">
        <v>0</v>
      </c>
      <c r="M98" s="36">
        <f>K98+L98</f>
        <v>0</v>
      </c>
    </row>
    <row r="99" spans="1:13" ht="25.5">
      <c r="A99" s="51" t="s">
        <v>69</v>
      </c>
      <c r="B99" s="74" t="s">
        <v>266</v>
      </c>
      <c r="C99" s="83" t="s">
        <v>60</v>
      </c>
      <c r="D99" s="83" t="s">
        <v>233</v>
      </c>
      <c r="E99" s="83">
        <v>15</v>
      </c>
      <c r="F99" s="51">
        <v>0</v>
      </c>
      <c r="G99" s="51">
        <f>E99+F99</f>
        <v>15</v>
      </c>
      <c r="H99" s="83">
        <v>15</v>
      </c>
      <c r="I99" s="51">
        <v>0</v>
      </c>
      <c r="J99" s="51">
        <f>H99+I99</f>
        <v>15</v>
      </c>
      <c r="K99" s="51">
        <f>J99-G99</f>
        <v>0</v>
      </c>
      <c r="L99" s="51">
        <v>0</v>
      </c>
      <c r="M99" s="36">
        <f>K99+L99</f>
        <v>0</v>
      </c>
    </row>
    <row r="100" spans="1:13" ht="15.75">
      <c r="A100" s="139" t="s">
        <v>64</v>
      </c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</row>
    <row r="101" spans="1:13" ht="15.75">
      <c r="A101" s="149" t="s">
        <v>240</v>
      </c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</row>
    <row r="102" spans="1:13" ht="15.75">
      <c r="A102" s="51">
        <v>3</v>
      </c>
      <c r="B102" s="52" t="s">
        <v>11</v>
      </c>
      <c r="C102" s="22"/>
      <c r="D102" s="51" t="s">
        <v>66</v>
      </c>
      <c r="E102" s="51" t="s">
        <v>66</v>
      </c>
      <c r="F102" s="51" t="s">
        <v>66</v>
      </c>
      <c r="G102" s="51"/>
      <c r="H102" s="36"/>
      <c r="I102" s="51" t="s">
        <v>66</v>
      </c>
      <c r="J102" s="51" t="s">
        <v>66</v>
      </c>
      <c r="K102" s="51"/>
      <c r="L102" s="36"/>
      <c r="M102" s="36"/>
    </row>
    <row r="103" spans="1:13" ht="39">
      <c r="A103" s="51" t="s">
        <v>149</v>
      </c>
      <c r="B103" s="76" t="s">
        <v>267</v>
      </c>
      <c r="C103" s="83" t="s">
        <v>85</v>
      </c>
      <c r="D103" s="83" t="s">
        <v>151</v>
      </c>
      <c r="E103" s="99">
        <f>E93/E98</f>
        <v>37268</v>
      </c>
      <c r="F103" s="39">
        <v>0</v>
      </c>
      <c r="G103" s="39">
        <f>E103+F103</f>
        <v>37268</v>
      </c>
      <c r="H103" s="98">
        <f>H93/H98</f>
        <v>37267.022</v>
      </c>
      <c r="I103" s="64">
        <v>0</v>
      </c>
      <c r="J103" s="64">
        <f>H103+I103</f>
        <v>37267.022</v>
      </c>
      <c r="K103" s="39">
        <f>J103-G103</f>
        <v>-0.978000000002794</v>
      </c>
      <c r="L103" s="51">
        <v>0</v>
      </c>
      <c r="M103" s="40">
        <f>K103+L103</f>
        <v>-0.978000000002794</v>
      </c>
    </row>
    <row r="104" spans="1:13" ht="39">
      <c r="A104" s="51" t="s">
        <v>172</v>
      </c>
      <c r="B104" s="76" t="s">
        <v>268</v>
      </c>
      <c r="C104" s="83" t="s">
        <v>85</v>
      </c>
      <c r="D104" s="83" t="s">
        <v>151</v>
      </c>
      <c r="E104" s="99">
        <f>E94/E99</f>
        <v>6211.2</v>
      </c>
      <c r="F104" s="39">
        <v>0</v>
      </c>
      <c r="G104" s="39">
        <f>E104+F104</f>
        <v>6211.2</v>
      </c>
      <c r="H104" s="98">
        <f>H94/H99</f>
        <v>6211.2</v>
      </c>
      <c r="I104" s="64">
        <v>0</v>
      </c>
      <c r="J104" s="64">
        <f>H104+I104</f>
        <v>6211.2</v>
      </c>
      <c r="K104" s="39">
        <f>J104-G104</f>
        <v>0</v>
      </c>
      <c r="L104" s="51">
        <v>0</v>
      </c>
      <c r="M104" s="40">
        <f>K104+L104</f>
        <v>0</v>
      </c>
    </row>
    <row r="105" spans="1:13" ht="22.5" customHeight="1">
      <c r="A105" s="139" t="s">
        <v>95</v>
      </c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</row>
    <row r="106" spans="1:13" ht="29.25" customHeight="1" hidden="1">
      <c r="A106" s="149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</row>
    <row r="107" spans="1:13" ht="15.75">
      <c r="A107" s="51">
        <v>4</v>
      </c>
      <c r="B107" s="52" t="s">
        <v>12</v>
      </c>
      <c r="C107" s="22"/>
      <c r="D107" s="51" t="s">
        <v>66</v>
      </c>
      <c r="E107" s="51" t="s">
        <v>66</v>
      </c>
      <c r="F107" s="51" t="s">
        <v>66</v>
      </c>
      <c r="G107" s="51"/>
      <c r="H107" s="36"/>
      <c r="I107" s="51" t="s">
        <v>66</v>
      </c>
      <c r="J107" s="51" t="s">
        <v>66</v>
      </c>
      <c r="K107" s="51"/>
      <c r="L107" s="36"/>
      <c r="M107" s="36"/>
    </row>
    <row r="108" spans="1:13" ht="39">
      <c r="A108" s="23" t="s">
        <v>102</v>
      </c>
      <c r="B108" s="77" t="s">
        <v>269</v>
      </c>
      <c r="C108" s="83" t="s">
        <v>108</v>
      </c>
      <c r="D108" s="83"/>
      <c r="E108" s="83">
        <v>100</v>
      </c>
      <c r="F108" s="51">
        <v>0</v>
      </c>
      <c r="G108" s="51">
        <f>E108</f>
        <v>100</v>
      </c>
      <c r="H108" s="36">
        <v>100</v>
      </c>
      <c r="I108" s="51">
        <v>0</v>
      </c>
      <c r="J108" s="51">
        <v>100</v>
      </c>
      <c r="K108" s="51">
        <v>0</v>
      </c>
      <c r="L108" s="36">
        <v>0</v>
      </c>
      <c r="M108" s="36">
        <v>0</v>
      </c>
    </row>
    <row r="109" spans="1:13" ht="15.75">
      <c r="A109" s="139" t="s">
        <v>64</v>
      </c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</row>
    <row r="110" spans="1:13" s="15" customFormat="1" ht="12">
      <c r="A110" s="134" t="s">
        <v>24</v>
      </c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</row>
    <row r="111" spans="1:13" ht="15.75" hidden="1">
      <c r="A111" s="155"/>
      <c r="B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</row>
    <row r="112" spans="1:13" ht="15.75">
      <c r="A112" s="1"/>
      <c r="B112" s="46"/>
      <c r="C112" s="45"/>
      <c r="D112" s="46"/>
      <c r="E112" s="45"/>
      <c r="F112" s="45"/>
      <c r="G112" s="45"/>
      <c r="H112" s="45"/>
      <c r="I112" s="45"/>
      <c r="J112" s="45"/>
      <c r="K112" s="45"/>
      <c r="L112" s="45"/>
      <c r="M112" s="45"/>
    </row>
    <row r="113" spans="1:13" ht="15.75">
      <c r="A113" s="5" t="s">
        <v>39</v>
      </c>
      <c r="B113" s="30"/>
      <c r="C113" s="5"/>
      <c r="D113" s="30"/>
      <c r="E113" s="45"/>
      <c r="F113" s="45"/>
      <c r="G113" s="45"/>
      <c r="H113" s="45"/>
      <c r="I113" s="45"/>
      <c r="J113" s="45"/>
      <c r="K113" s="45"/>
      <c r="L113" s="45"/>
      <c r="M113" s="45"/>
    </row>
    <row r="114" spans="1:13" ht="15.75">
      <c r="A114" s="138" t="s">
        <v>40</v>
      </c>
      <c r="B114" s="138"/>
      <c r="C114" s="138"/>
      <c r="D114" s="138"/>
      <c r="E114" s="45"/>
      <c r="F114" s="45"/>
      <c r="G114" s="45"/>
      <c r="H114" s="45"/>
      <c r="I114" s="45"/>
      <c r="J114" s="45"/>
      <c r="K114" s="45"/>
      <c r="L114" s="45"/>
      <c r="M114" s="45"/>
    </row>
    <row r="115" spans="1:13" ht="15.75">
      <c r="A115" s="7" t="s">
        <v>41</v>
      </c>
      <c r="B115" s="31"/>
      <c r="C115" s="7"/>
      <c r="D115" s="31"/>
      <c r="E115" s="45"/>
      <c r="F115" s="45"/>
      <c r="G115" s="45"/>
      <c r="H115" s="45"/>
      <c r="I115" s="45"/>
      <c r="J115" s="45"/>
      <c r="K115" s="45"/>
      <c r="L115" s="45"/>
      <c r="M115" s="45"/>
    </row>
    <row r="116" spans="1:13" ht="15.75">
      <c r="A116" s="151" t="s">
        <v>116</v>
      </c>
      <c r="B116" s="151"/>
      <c r="C116" s="151"/>
      <c r="D116" s="151"/>
      <c r="E116" s="151"/>
      <c r="F116" s="45"/>
      <c r="G116" s="45"/>
      <c r="H116" s="45"/>
      <c r="I116" s="45"/>
      <c r="J116" s="45"/>
      <c r="K116" s="45"/>
      <c r="L116" s="45"/>
      <c r="M116" s="45"/>
    </row>
    <row r="117" spans="1:13" ht="15.75">
      <c r="A117" s="151"/>
      <c r="B117" s="151"/>
      <c r="C117" s="151"/>
      <c r="D117" s="151"/>
      <c r="E117" s="151"/>
      <c r="F117" s="45"/>
      <c r="G117" s="156"/>
      <c r="H117" s="156"/>
      <c r="I117" s="45"/>
      <c r="J117" s="156" t="s">
        <v>118</v>
      </c>
      <c r="K117" s="156"/>
      <c r="L117" s="156"/>
      <c r="M117" s="156"/>
    </row>
    <row r="118" spans="1:13" ht="38.25" customHeight="1">
      <c r="A118" s="130"/>
      <c r="B118" s="193"/>
      <c r="C118" s="130"/>
      <c r="D118" s="193"/>
      <c r="E118" s="130"/>
      <c r="F118" s="45"/>
      <c r="G118" s="153" t="s">
        <v>13</v>
      </c>
      <c r="H118" s="153"/>
      <c r="I118" s="45"/>
      <c r="J118" s="152" t="s">
        <v>29</v>
      </c>
      <c r="K118" s="152"/>
      <c r="L118" s="152"/>
      <c r="M118" s="152"/>
    </row>
    <row r="119" spans="1:13" ht="15.75">
      <c r="A119" s="151" t="s">
        <v>490</v>
      </c>
      <c r="B119" s="151"/>
      <c r="C119" s="151"/>
      <c r="D119" s="151"/>
      <c r="E119" s="151"/>
      <c r="F119" s="45"/>
      <c r="G119" s="156"/>
      <c r="H119" s="156"/>
      <c r="I119" s="45"/>
      <c r="J119" s="156" t="s">
        <v>270</v>
      </c>
      <c r="K119" s="156"/>
      <c r="L119" s="156"/>
      <c r="M119" s="156"/>
    </row>
    <row r="120" spans="1:13" ht="15.75">
      <c r="A120" s="151"/>
      <c r="B120" s="151"/>
      <c r="C120" s="151"/>
      <c r="D120" s="151"/>
      <c r="E120" s="151"/>
      <c r="F120" s="45"/>
      <c r="G120" s="153" t="s">
        <v>13</v>
      </c>
      <c r="H120" s="153"/>
      <c r="I120" s="45"/>
      <c r="J120" s="152" t="s">
        <v>29</v>
      </c>
      <c r="K120" s="152"/>
      <c r="L120" s="152"/>
      <c r="M120" s="152"/>
    </row>
  </sheetData>
  <sheetProtection/>
  <mergeCells count="89">
    <mergeCell ref="A109:M109"/>
    <mergeCell ref="B91:M91"/>
    <mergeCell ref="A95:M95"/>
    <mergeCell ref="A96:M96"/>
    <mergeCell ref="A100:M100"/>
    <mergeCell ref="A101:M101"/>
    <mergeCell ref="A105:M105"/>
    <mergeCell ref="J1:M4"/>
    <mergeCell ref="A5:M5"/>
    <mergeCell ref="A6:M6"/>
    <mergeCell ref="A7:A8"/>
    <mergeCell ref="E7:M7"/>
    <mergeCell ref="E8:M8"/>
    <mergeCell ref="A9:A10"/>
    <mergeCell ref="E9:M9"/>
    <mergeCell ref="E10:M10"/>
    <mergeCell ref="A11:A12"/>
    <mergeCell ref="E11:M11"/>
    <mergeCell ref="E12:M12"/>
    <mergeCell ref="A13:M13"/>
    <mergeCell ref="B15:M15"/>
    <mergeCell ref="B16:M16"/>
    <mergeCell ref="B22:M22"/>
    <mergeCell ref="B23:M23"/>
    <mergeCell ref="B24:M24"/>
    <mergeCell ref="B25:M25"/>
    <mergeCell ref="A29:A30"/>
    <mergeCell ref="B29:D30"/>
    <mergeCell ref="E29:G29"/>
    <mergeCell ref="H29:J29"/>
    <mergeCell ref="K29:M29"/>
    <mergeCell ref="K40:M40"/>
    <mergeCell ref="R29:T29"/>
    <mergeCell ref="U29:W29"/>
    <mergeCell ref="X29:Z29"/>
    <mergeCell ref="B31:D31"/>
    <mergeCell ref="B32:D32"/>
    <mergeCell ref="B33:D33"/>
    <mergeCell ref="B34:D34"/>
    <mergeCell ref="C49:C50"/>
    <mergeCell ref="D49:D50"/>
    <mergeCell ref="B35:D35"/>
    <mergeCell ref="A36:M36"/>
    <mergeCell ref="A37:M37"/>
    <mergeCell ref="A38:M38"/>
    <mergeCell ref="A40:A41"/>
    <mergeCell ref="B40:D41"/>
    <mergeCell ref="E40:G40"/>
    <mergeCell ref="H40:J40"/>
    <mergeCell ref="H49:J49"/>
    <mergeCell ref="K49:M49"/>
    <mergeCell ref="A55:M55"/>
    <mergeCell ref="A56:M56"/>
    <mergeCell ref="A60:M60"/>
    <mergeCell ref="B42:D42"/>
    <mergeCell ref="B43:D43"/>
    <mergeCell ref="B45:D45"/>
    <mergeCell ref="A49:A50"/>
    <mergeCell ref="B49:B50"/>
    <mergeCell ref="G118:H118"/>
    <mergeCell ref="J118:M118"/>
    <mergeCell ref="A61:M61"/>
    <mergeCell ref="A65:M65"/>
    <mergeCell ref="A66:M66"/>
    <mergeCell ref="A69:M69"/>
    <mergeCell ref="A70:M70"/>
    <mergeCell ref="A110:M110"/>
    <mergeCell ref="A74:M74"/>
    <mergeCell ref="A106:M106"/>
    <mergeCell ref="B44:D44"/>
    <mergeCell ref="B52:M52"/>
    <mergeCell ref="B71:M71"/>
    <mergeCell ref="A111:M111"/>
    <mergeCell ref="A114:D114"/>
    <mergeCell ref="A75:M75"/>
    <mergeCell ref="A80:M80"/>
    <mergeCell ref="A81:M81"/>
    <mergeCell ref="E49:G49"/>
    <mergeCell ref="A86:M86"/>
    <mergeCell ref="A87:M87"/>
    <mergeCell ref="A90:M90"/>
    <mergeCell ref="A119:E120"/>
    <mergeCell ref="G119:H119"/>
    <mergeCell ref="J119:M119"/>
    <mergeCell ref="G120:H120"/>
    <mergeCell ref="J120:M120"/>
    <mergeCell ref="A116:E117"/>
    <mergeCell ref="G117:H117"/>
    <mergeCell ref="J117:M117"/>
  </mergeCells>
  <printOptions/>
  <pageMargins left="0.35433070866141736" right="0.15748031496062992" top="0.15748031496062992" bottom="0.11811023622047245" header="0.31496062992125984" footer="0.31496062992125984"/>
  <pageSetup horizontalDpi="600" verticalDpi="600" orientation="landscape" paperSize="9" scale="80" r:id="rId1"/>
  <rowBreaks count="3" manualBreakCount="3">
    <brk id="36" max="12" man="1"/>
    <brk id="68" max="12" man="1"/>
    <brk id="10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79"/>
  <sheetViews>
    <sheetView view="pageBreakPreview" zoomScale="60" zoomScalePageLayoutView="0" workbookViewId="0" topLeftCell="A23">
      <selection activeCell="H53" sqref="H53"/>
    </sheetView>
  </sheetViews>
  <sheetFormatPr defaultColWidth="9.140625" defaultRowHeight="15"/>
  <cols>
    <col min="1" max="1" width="5.8515625" style="4" customWidth="1"/>
    <col min="2" max="2" width="27.7109375" style="11" customWidth="1"/>
    <col min="3" max="3" width="9.00390625" style="4" customWidth="1"/>
    <col min="4" max="4" width="12.57421875" style="11" customWidth="1"/>
    <col min="5" max="5" width="13.00390625" style="4" customWidth="1"/>
    <col min="6" max="6" width="12.140625" style="4" customWidth="1"/>
    <col min="7" max="8" width="13.00390625" style="4" customWidth="1"/>
    <col min="9" max="9" width="12.28125" style="4" customWidth="1"/>
    <col min="10" max="12" width="13.00390625" style="4" customWidth="1"/>
    <col min="13" max="13" width="11.7109375" style="4" customWidth="1"/>
    <col min="14" max="16384" width="9.140625" style="4" customWidth="1"/>
  </cols>
  <sheetData>
    <row r="1" spans="1:13" ht="15.75" customHeight="1">
      <c r="A1" s="45"/>
      <c r="B1" s="46"/>
      <c r="C1" s="45"/>
      <c r="D1" s="46"/>
      <c r="E1" s="45"/>
      <c r="F1" s="45"/>
      <c r="G1" s="45"/>
      <c r="H1" s="45"/>
      <c r="I1" s="45"/>
      <c r="J1" s="141" t="s">
        <v>42</v>
      </c>
      <c r="K1" s="141"/>
      <c r="L1" s="141"/>
      <c r="M1" s="141"/>
    </row>
    <row r="2" spans="1:13" ht="15.75">
      <c r="A2" s="45"/>
      <c r="B2" s="46"/>
      <c r="C2" s="45"/>
      <c r="D2" s="46"/>
      <c r="E2" s="45"/>
      <c r="F2" s="45"/>
      <c r="G2" s="45"/>
      <c r="H2" s="45"/>
      <c r="I2" s="45"/>
      <c r="J2" s="141"/>
      <c r="K2" s="141"/>
      <c r="L2" s="141"/>
      <c r="M2" s="141"/>
    </row>
    <row r="3" spans="1:13" ht="15.75">
      <c r="A3" s="45"/>
      <c r="B3" s="46"/>
      <c r="C3" s="45"/>
      <c r="D3" s="46"/>
      <c r="E3" s="45"/>
      <c r="F3" s="45"/>
      <c r="G3" s="45"/>
      <c r="H3" s="45"/>
      <c r="I3" s="45"/>
      <c r="J3" s="141"/>
      <c r="K3" s="141"/>
      <c r="L3" s="141"/>
      <c r="M3" s="141"/>
    </row>
    <row r="4" spans="1:13" ht="4.5" customHeight="1">
      <c r="A4" s="45"/>
      <c r="B4" s="46"/>
      <c r="C4" s="45"/>
      <c r="D4" s="46"/>
      <c r="E4" s="45"/>
      <c r="F4" s="45"/>
      <c r="G4" s="45"/>
      <c r="H4" s="45"/>
      <c r="I4" s="45"/>
      <c r="J4" s="141"/>
      <c r="K4" s="141"/>
      <c r="L4" s="141"/>
      <c r="M4" s="141"/>
    </row>
    <row r="5" spans="1:13" ht="15.75">
      <c r="A5" s="143" t="s">
        <v>17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3" ht="15.75">
      <c r="A6" s="143" t="s">
        <v>489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3" ht="15.75">
      <c r="A7" s="142" t="s">
        <v>0</v>
      </c>
      <c r="B7" s="24">
        <v>1100000</v>
      </c>
      <c r="C7" s="53"/>
      <c r="D7" s="46"/>
      <c r="E7" s="132" t="s">
        <v>44</v>
      </c>
      <c r="F7" s="132"/>
      <c r="G7" s="132"/>
      <c r="H7" s="132"/>
      <c r="I7" s="132"/>
      <c r="J7" s="132"/>
      <c r="K7" s="132"/>
      <c r="L7" s="132"/>
      <c r="M7" s="132"/>
    </row>
    <row r="8" spans="1:13" ht="15" customHeight="1">
      <c r="A8" s="142"/>
      <c r="B8" s="25" t="s">
        <v>26</v>
      </c>
      <c r="C8" s="8"/>
      <c r="D8" s="46"/>
      <c r="E8" s="133" t="s">
        <v>15</v>
      </c>
      <c r="F8" s="133"/>
      <c r="G8" s="133"/>
      <c r="H8" s="133"/>
      <c r="I8" s="133"/>
      <c r="J8" s="133"/>
      <c r="K8" s="133"/>
      <c r="L8" s="133"/>
      <c r="M8" s="133"/>
    </row>
    <row r="9" spans="1:13" ht="15.75">
      <c r="A9" s="142" t="s">
        <v>1</v>
      </c>
      <c r="B9" s="24">
        <v>1110000</v>
      </c>
      <c r="C9" s="53"/>
      <c r="D9" s="46"/>
      <c r="E9" s="132" t="s">
        <v>44</v>
      </c>
      <c r="F9" s="132"/>
      <c r="G9" s="132"/>
      <c r="H9" s="132"/>
      <c r="I9" s="132"/>
      <c r="J9" s="132"/>
      <c r="K9" s="132"/>
      <c r="L9" s="132"/>
      <c r="M9" s="132"/>
    </row>
    <row r="10" spans="1:13" ht="15" customHeight="1">
      <c r="A10" s="142"/>
      <c r="B10" s="25" t="s">
        <v>26</v>
      </c>
      <c r="C10" s="8"/>
      <c r="D10" s="46"/>
      <c r="E10" s="144" t="s">
        <v>14</v>
      </c>
      <c r="F10" s="144"/>
      <c r="G10" s="144"/>
      <c r="H10" s="144"/>
      <c r="I10" s="144"/>
      <c r="J10" s="144"/>
      <c r="K10" s="144"/>
      <c r="L10" s="144"/>
      <c r="M10" s="144"/>
    </row>
    <row r="11" spans="1:13" ht="15.75">
      <c r="A11" s="142" t="s">
        <v>2</v>
      </c>
      <c r="B11" s="26">
        <v>1113133</v>
      </c>
      <c r="C11" s="3">
        <v>1040</v>
      </c>
      <c r="D11" s="46"/>
      <c r="E11" s="132" t="s">
        <v>271</v>
      </c>
      <c r="F11" s="132"/>
      <c r="G11" s="132"/>
      <c r="H11" s="132"/>
      <c r="I11" s="132"/>
      <c r="J11" s="132"/>
      <c r="K11" s="132"/>
      <c r="L11" s="132"/>
      <c r="M11" s="132"/>
    </row>
    <row r="12" spans="1:13" ht="15" customHeight="1">
      <c r="A12" s="142"/>
      <c r="B12" s="25" t="s">
        <v>26</v>
      </c>
      <c r="C12" s="2" t="s">
        <v>3</v>
      </c>
      <c r="D12" s="46"/>
      <c r="E12" s="133" t="s">
        <v>16</v>
      </c>
      <c r="F12" s="133"/>
      <c r="G12" s="133"/>
      <c r="H12" s="133"/>
      <c r="I12" s="133"/>
      <c r="J12" s="133"/>
      <c r="K12" s="133"/>
      <c r="L12" s="133"/>
      <c r="M12" s="133"/>
    </row>
    <row r="13" spans="1:13" ht="19.5" customHeight="1">
      <c r="A13" s="138" t="s">
        <v>30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</row>
    <row r="14" spans="1:13" ht="5.25" customHeight="1">
      <c r="A14" s="1"/>
      <c r="B14" s="46"/>
      <c r="C14" s="45"/>
      <c r="D14" s="46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15" customFormat="1" ht="22.5" customHeight="1">
      <c r="A15" s="54" t="s">
        <v>25</v>
      </c>
      <c r="B15" s="134" t="s">
        <v>27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ht="33" customHeight="1">
      <c r="A16" s="50">
        <v>1</v>
      </c>
      <c r="B16" s="135" t="s">
        <v>272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7"/>
    </row>
    <row r="17" spans="1:13" ht="8.25" customHeight="1">
      <c r="A17" s="1"/>
      <c r="B17" s="46"/>
      <c r="C17" s="45"/>
      <c r="D17" s="46"/>
      <c r="E17" s="45"/>
      <c r="F17" s="45"/>
      <c r="G17" s="45"/>
      <c r="H17" s="45"/>
      <c r="I17" s="45"/>
      <c r="J17" s="45"/>
      <c r="K17" s="45"/>
      <c r="L17" s="45"/>
      <c r="M17" s="45"/>
    </row>
    <row r="18" spans="1:13" ht="58.5" customHeight="1">
      <c r="A18" s="151" t="s">
        <v>273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</row>
    <row r="19" spans="1:13" ht="3.75" customHeight="1">
      <c r="A19" s="53"/>
      <c r="B19" s="46"/>
      <c r="C19" s="45"/>
      <c r="D19" s="46"/>
      <c r="E19" s="45"/>
      <c r="F19" s="45"/>
      <c r="G19" s="45"/>
      <c r="H19" s="45"/>
      <c r="I19" s="45"/>
      <c r="J19" s="45"/>
      <c r="K19" s="45"/>
      <c r="L19" s="45"/>
      <c r="M19" s="45"/>
    </row>
    <row r="20" spans="1:13" ht="15.75">
      <c r="A20" s="5" t="s">
        <v>31</v>
      </c>
      <c r="B20" s="46"/>
      <c r="C20" s="45"/>
      <c r="D20" s="46"/>
      <c r="E20" s="45"/>
      <c r="F20" s="45"/>
      <c r="G20" s="45"/>
      <c r="H20" s="45"/>
      <c r="I20" s="45"/>
      <c r="J20" s="45"/>
      <c r="K20" s="45"/>
      <c r="L20" s="45"/>
      <c r="M20" s="45"/>
    </row>
    <row r="21" spans="1:13" ht="6" customHeight="1">
      <c r="A21" s="1"/>
      <c r="B21" s="46"/>
      <c r="C21" s="45"/>
      <c r="D21" s="46"/>
      <c r="E21" s="45"/>
      <c r="F21" s="45"/>
      <c r="G21" s="45"/>
      <c r="H21" s="45"/>
      <c r="I21" s="45"/>
      <c r="J21" s="45"/>
      <c r="K21" s="45"/>
      <c r="L21" s="45"/>
      <c r="M21" s="45"/>
    </row>
    <row r="22" spans="1:13" s="15" customFormat="1" ht="24" customHeight="1">
      <c r="A22" s="54" t="s">
        <v>25</v>
      </c>
      <c r="B22" s="134" t="s">
        <v>5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ht="41.25" customHeight="1">
      <c r="A23" s="50">
        <v>1</v>
      </c>
      <c r="B23" s="135" t="s">
        <v>274</v>
      </c>
      <c r="C23" s="136"/>
      <c r="D23" s="136"/>
      <c r="E23" s="136"/>
      <c r="F23" s="136"/>
      <c r="G23" s="136"/>
      <c r="H23" s="136" t="s">
        <v>274</v>
      </c>
      <c r="I23" s="136"/>
      <c r="J23" s="136"/>
      <c r="K23" s="136"/>
      <c r="L23" s="136"/>
      <c r="M23" s="137"/>
    </row>
    <row r="24" spans="1:13" ht="15.75" customHeight="1">
      <c r="A24" s="50">
        <v>2</v>
      </c>
      <c r="B24" s="135" t="s">
        <v>275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7"/>
    </row>
    <row r="25" spans="1:13" ht="15.75" customHeight="1">
      <c r="A25" s="50">
        <v>3</v>
      </c>
      <c r="B25" s="135" t="s">
        <v>276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7"/>
    </row>
    <row r="26" spans="1:13" ht="15.75" customHeight="1">
      <c r="A26" s="50">
        <v>4</v>
      </c>
      <c r="B26" s="91" t="s">
        <v>277</v>
      </c>
      <c r="C26" s="92"/>
      <c r="D26" s="92"/>
      <c r="E26" s="92"/>
      <c r="F26" s="92"/>
      <c r="G26" s="92"/>
      <c r="H26" s="92" t="s">
        <v>277</v>
      </c>
      <c r="I26" s="92"/>
      <c r="J26" s="92"/>
      <c r="K26" s="92"/>
      <c r="L26" s="92"/>
      <c r="M26" s="93"/>
    </row>
    <row r="27" spans="1:13" ht="15.75" customHeight="1">
      <c r="A27" s="50">
        <v>5</v>
      </c>
      <c r="B27" s="91" t="s">
        <v>278</v>
      </c>
      <c r="C27" s="92"/>
      <c r="D27" s="92"/>
      <c r="E27" s="92"/>
      <c r="F27" s="92"/>
      <c r="G27" s="92"/>
      <c r="H27" s="92" t="s">
        <v>278</v>
      </c>
      <c r="I27" s="92"/>
      <c r="J27" s="92"/>
      <c r="K27" s="92"/>
      <c r="L27" s="92"/>
      <c r="M27" s="93"/>
    </row>
    <row r="28" spans="1:13" ht="15.75" hidden="1">
      <c r="A28" s="50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</row>
    <row r="29" spans="1:13" ht="9" customHeight="1">
      <c r="A29" s="1"/>
      <c r="B29" s="46"/>
      <c r="C29" s="45"/>
      <c r="D29" s="46"/>
      <c r="E29" s="45"/>
      <c r="F29" s="45"/>
      <c r="G29" s="45"/>
      <c r="H29" s="45"/>
      <c r="I29" s="45"/>
      <c r="J29" s="45"/>
      <c r="K29" s="45"/>
      <c r="L29" s="45"/>
      <c r="M29" s="45"/>
    </row>
    <row r="30" spans="1:13" ht="15.75">
      <c r="A30" s="5" t="s">
        <v>32</v>
      </c>
      <c r="B30" s="46"/>
      <c r="C30" s="45"/>
      <c r="D30" s="46"/>
      <c r="E30" s="45"/>
      <c r="F30" s="45"/>
      <c r="G30" s="45"/>
      <c r="H30" s="45"/>
      <c r="I30" s="45"/>
      <c r="J30" s="45"/>
      <c r="K30" s="45"/>
      <c r="L30" s="45"/>
      <c r="M30" s="45"/>
    </row>
    <row r="31" spans="1:13" ht="12.75" customHeight="1">
      <c r="A31" s="45"/>
      <c r="B31" s="27"/>
      <c r="C31" s="45"/>
      <c r="D31" s="46"/>
      <c r="E31" s="45"/>
      <c r="F31" s="45"/>
      <c r="G31" s="45"/>
      <c r="H31" s="45"/>
      <c r="I31" s="45"/>
      <c r="J31" s="45"/>
      <c r="K31" s="45"/>
      <c r="L31" s="49" t="s">
        <v>28</v>
      </c>
      <c r="M31" s="45"/>
    </row>
    <row r="32" spans="1:26" s="11" customFormat="1" ht="18.75" customHeight="1">
      <c r="A32" s="139" t="s">
        <v>25</v>
      </c>
      <c r="B32" s="139" t="s">
        <v>33</v>
      </c>
      <c r="C32" s="139"/>
      <c r="D32" s="139"/>
      <c r="E32" s="139" t="s">
        <v>18</v>
      </c>
      <c r="F32" s="139"/>
      <c r="G32" s="139"/>
      <c r="H32" s="139" t="s">
        <v>34</v>
      </c>
      <c r="I32" s="139"/>
      <c r="J32" s="139"/>
      <c r="K32" s="139" t="s">
        <v>19</v>
      </c>
      <c r="L32" s="139"/>
      <c r="M32" s="139"/>
      <c r="R32" s="131"/>
      <c r="S32" s="131"/>
      <c r="T32" s="131"/>
      <c r="U32" s="131"/>
      <c r="V32" s="131"/>
      <c r="W32" s="131"/>
      <c r="X32" s="131"/>
      <c r="Y32" s="131"/>
      <c r="Z32" s="131"/>
    </row>
    <row r="33" spans="1:26" s="11" customFormat="1" ht="25.5">
      <c r="A33" s="139"/>
      <c r="B33" s="139"/>
      <c r="C33" s="139"/>
      <c r="D33" s="139"/>
      <c r="E33" s="51" t="s">
        <v>20</v>
      </c>
      <c r="F33" s="51" t="s">
        <v>21</v>
      </c>
      <c r="G33" s="51" t="s">
        <v>22</v>
      </c>
      <c r="H33" s="51" t="s">
        <v>20</v>
      </c>
      <c r="I33" s="51" t="s">
        <v>21</v>
      </c>
      <c r="J33" s="51" t="s">
        <v>22</v>
      </c>
      <c r="K33" s="51" t="s">
        <v>20</v>
      </c>
      <c r="L33" s="51" t="s">
        <v>21</v>
      </c>
      <c r="M33" s="51" t="s">
        <v>22</v>
      </c>
      <c r="R33" s="55"/>
      <c r="S33" s="55"/>
      <c r="T33" s="55"/>
      <c r="U33" s="55"/>
      <c r="V33" s="55"/>
      <c r="W33" s="55"/>
      <c r="X33" s="55"/>
      <c r="Y33" s="55"/>
      <c r="Z33" s="55"/>
    </row>
    <row r="34" spans="1:26" ht="15.75">
      <c r="A34" s="50">
        <v>1</v>
      </c>
      <c r="B34" s="145">
        <v>2</v>
      </c>
      <c r="C34" s="145"/>
      <c r="D34" s="145"/>
      <c r="E34" s="50">
        <v>3</v>
      </c>
      <c r="F34" s="50">
        <v>4</v>
      </c>
      <c r="G34" s="50">
        <v>5</v>
      </c>
      <c r="H34" s="50">
        <v>6</v>
      </c>
      <c r="I34" s="50">
        <v>7</v>
      </c>
      <c r="J34" s="50">
        <v>8</v>
      </c>
      <c r="K34" s="50">
        <v>9</v>
      </c>
      <c r="L34" s="50">
        <v>10</v>
      </c>
      <c r="M34" s="50">
        <v>11</v>
      </c>
      <c r="R34" s="6"/>
      <c r="S34" s="6"/>
      <c r="T34" s="6"/>
      <c r="U34" s="6"/>
      <c r="V34" s="6"/>
      <c r="W34" s="6"/>
      <c r="X34" s="6"/>
      <c r="Y34" s="6"/>
      <c r="Z34" s="6"/>
    </row>
    <row r="35" spans="1:26" ht="33" customHeight="1">
      <c r="A35" s="50"/>
      <c r="B35" s="181" t="s">
        <v>279</v>
      </c>
      <c r="C35" s="182"/>
      <c r="D35" s="183"/>
      <c r="E35" s="50">
        <v>0</v>
      </c>
      <c r="F35" s="50">
        <v>40000</v>
      </c>
      <c r="G35" s="50">
        <f>E35</f>
        <v>0</v>
      </c>
      <c r="H35" s="50">
        <f>G35+F35</f>
        <v>40000</v>
      </c>
      <c r="I35" s="50">
        <v>0</v>
      </c>
      <c r="J35" s="50">
        <f>H35</f>
        <v>40000</v>
      </c>
      <c r="K35" s="50">
        <v>0</v>
      </c>
      <c r="L35" s="50">
        <v>0</v>
      </c>
      <c r="M35" s="50">
        <f>K35+L35</f>
        <v>0</v>
      </c>
      <c r="R35" s="6"/>
      <c r="S35" s="6"/>
      <c r="T35" s="6"/>
      <c r="U35" s="6"/>
      <c r="V35" s="6"/>
      <c r="W35" s="6"/>
      <c r="X35" s="6"/>
      <c r="Y35" s="6"/>
      <c r="Z35" s="6"/>
    </row>
    <row r="36" spans="1:26" ht="15.75">
      <c r="A36" s="50"/>
      <c r="B36" s="145" t="s">
        <v>6</v>
      </c>
      <c r="C36" s="145"/>
      <c r="D36" s="145"/>
      <c r="E36" s="50">
        <f>E35</f>
        <v>0</v>
      </c>
      <c r="F36" s="50">
        <f aca="true" t="shared" si="0" ref="F36:M36">F35</f>
        <v>40000</v>
      </c>
      <c r="G36" s="50">
        <f t="shared" si="0"/>
        <v>0</v>
      </c>
      <c r="H36" s="50">
        <f t="shared" si="0"/>
        <v>40000</v>
      </c>
      <c r="I36" s="50">
        <f t="shared" si="0"/>
        <v>0</v>
      </c>
      <c r="J36" s="50">
        <f t="shared" si="0"/>
        <v>40000</v>
      </c>
      <c r="K36" s="50">
        <f t="shared" si="0"/>
        <v>0</v>
      </c>
      <c r="L36" s="50">
        <f t="shared" si="0"/>
        <v>0</v>
      </c>
      <c r="M36" s="50">
        <f t="shared" si="0"/>
        <v>0</v>
      </c>
      <c r="R36" s="6"/>
      <c r="S36" s="6"/>
      <c r="T36" s="6"/>
      <c r="U36" s="6"/>
      <c r="V36" s="6"/>
      <c r="W36" s="6"/>
      <c r="X36" s="6"/>
      <c r="Y36" s="6"/>
      <c r="Z36" s="6"/>
    </row>
    <row r="37" spans="1:13" ht="16.5" customHeight="1">
      <c r="A37" s="172" t="s">
        <v>35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</row>
    <row r="38" spans="1:13" ht="8.25" customHeight="1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</row>
    <row r="39" spans="1:13" ht="17.25" customHeight="1">
      <c r="A39" s="151" t="s">
        <v>36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</row>
    <row r="40" spans="1:13" s="11" customFormat="1" ht="12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27" t="s">
        <v>28</v>
      </c>
      <c r="L40" s="46"/>
      <c r="M40" s="46"/>
    </row>
    <row r="41" spans="1:13" s="11" customFormat="1" ht="16.5" customHeight="1">
      <c r="A41" s="139" t="s">
        <v>4</v>
      </c>
      <c r="B41" s="139" t="s">
        <v>37</v>
      </c>
      <c r="C41" s="139"/>
      <c r="D41" s="139"/>
      <c r="E41" s="139" t="s">
        <v>18</v>
      </c>
      <c r="F41" s="139"/>
      <c r="G41" s="139"/>
      <c r="H41" s="139" t="s">
        <v>34</v>
      </c>
      <c r="I41" s="139"/>
      <c r="J41" s="139"/>
      <c r="K41" s="139" t="s">
        <v>19</v>
      </c>
      <c r="L41" s="139"/>
      <c r="M41" s="139"/>
    </row>
    <row r="42" spans="1:13" s="11" customFormat="1" ht="27" customHeight="1">
      <c r="A42" s="139"/>
      <c r="B42" s="139"/>
      <c r="C42" s="139"/>
      <c r="D42" s="139"/>
      <c r="E42" s="51" t="s">
        <v>20</v>
      </c>
      <c r="F42" s="51" t="s">
        <v>21</v>
      </c>
      <c r="G42" s="51" t="s">
        <v>22</v>
      </c>
      <c r="H42" s="51" t="s">
        <v>20</v>
      </c>
      <c r="I42" s="51" t="s">
        <v>21</v>
      </c>
      <c r="J42" s="51" t="s">
        <v>22</v>
      </c>
      <c r="K42" s="51" t="s">
        <v>20</v>
      </c>
      <c r="L42" s="51" t="s">
        <v>21</v>
      </c>
      <c r="M42" s="51" t="s">
        <v>22</v>
      </c>
    </row>
    <row r="43" spans="1:13" s="11" customFormat="1" ht="19.5" customHeight="1">
      <c r="A43" s="51">
        <v>1</v>
      </c>
      <c r="B43" s="139">
        <v>2</v>
      </c>
      <c r="C43" s="139"/>
      <c r="D43" s="139"/>
      <c r="E43" s="51">
        <v>3</v>
      </c>
      <c r="F43" s="51">
        <v>4</v>
      </c>
      <c r="G43" s="51">
        <v>5</v>
      </c>
      <c r="H43" s="51">
        <v>6</v>
      </c>
      <c r="I43" s="51">
        <v>7</v>
      </c>
      <c r="J43" s="51">
        <v>8</v>
      </c>
      <c r="K43" s="51">
        <v>9</v>
      </c>
      <c r="L43" s="51">
        <v>10</v>
      </c>
      <c r="M43" s="51">
        <v>11</v>
      </c>
    </row>
    <row r="44" spans="1:13" s="48" customFormat="1" ht="33" customHeight="1">
      <c r="A44" s="47"/>
      <c r="B44" s="184" t="s">
        <v>280</v>
      </c>
      <c r="C44" s="185"/>
      <c r="D44" s="186"/>
      <c r="E44" s="47">
        <f>E35</f>
        <v>0</v>
      </c>
      <c r="F44" s="47">
        <v>0</v>
      </c>
      <c r="G44" s="47">
        <f>E44+F44</f>
        <v>0</v>
      </c>
      <c r="H44" s="47">
        <v>0</v>
      </c>
      <c r="I44" s="47">
        <v>0</v>
      </c>
      <c r="J44" s="47">
        <f>H44+I44</f>
        <v>0</v>
      </c>
      <c r="K44" s="47">
        <f>H44-E44</f>
        <v>0</v>
      </c>
      <c r="L44" s="47">
        <v>0</v>
      </c>
      <c r="M44" s="47">
        <f>K44+L44</f>
        <v>0</v>
      </c>
    </row>
    <row r="45" spans="1:26" ht="15.75">
      <c r="A45" s="50"/>
      <c r="B45" s="145" t="s">
        <v>6</v>
      </c>
      <c r="C45" s="145"/>
      <c r="D45" s="145"/>
      <c r="E45" s="50">
        <f>E44</f>
        <v>0</v>
      </c>
      <c r="F45" s="50">
        <f aca="true" t="shared" si="1" ref="F45:M45">F44</f>
        <v>0</v>
      </c>
      <c r="G45" s="50">
        <f t="shared" si="1"/>
        <v>0</v>
      </c>
      <c r="H45" s="50">
        <f t="shared" si="1"/>
        <v>0</v>
      </c>
      <c r="I45" s="50">
        <f t="shared" si="1"/>
        <v>0</v>
      </c>
      <c r="J45" s="50">
        <f t="shared" si="1"/>
        <v>0</v>
      </c>
      <c r="K45" s="50">
        <f t="shared" si="1"/>
        <v>0</v>
      </c>
      <c r="L45" s="50">
        <f t="shared" si="1"/>
        <v>0</v>
      </c>
      <c r="M45" s="50">
        <f t="shared" si="1"/>
        <v>0</v>
      </c>
      <c r="R45" s="6"/>
      <c r="S45" s="6"/>
      <c r="T45" s="6"/>
      <c r="U45" s="6"/>
      <c r="V45" s="6"/>
      <c r="W45" s="6"/>
      <c r="X45" s="6"/>
      <c r="Y45" s="6"/>
      <c r="Z45" s="6"/>
    </row>
    <row r="46" spans="1:13" ht="15.75">
      <c r="A46" s="1"/>
      <c r="B46" s="46"/>
      <c r="C46" s="45"/>
      <c r="D46" s="46"/>
      <c r="E46" s="45"/>
      <c r="F46" s="45"/>
      <c r="G46" s="45"/>
      <c r="H46" s="45"/>
      <c r="I46" s="45"/>
      <c r="J46" s="45"/>
      <c r="K46" s="45"/>
      <c r="L46" s="45"/>
      <c r="M46" s="45"/>
    </row>
    <row r="47" spans="1:13" ht="15.75">
      <c r="A47" s="5" t="s">
        <v>38</v>
      </c>
      <c r="B47" s="46"/>
      <c r="C47" s="45"/>
      <c r="D47" s="46"/>
      <c r="E47" s="45"/>
      <c r="F47" s="45"/>
      <c r="G47" s="45"/>
      <c r="H47" s="45"/>
      <c r="I47" s="45"/>
      <c r="J47" s="45"/>
      <c r="K47" s="45"/>
      <c r="L47" s="45"/>
      <c r="M47" s="45"/>
    </row>
    <row r="48" spans="1:13" ht="15.75">
      <c r="A48" s="1"/>
      <c r="B48" s="46"/>
      <c r="C48" s="45"/>
      <c r="D48" s="46"/>
      <c r="E48" s="45"/>
      <c r="F48" s="45"/>
      <c r="G48" s="45"/>
      <c r="H48" s="45"/>
      <c r="I48" s="45"/>
      <c r="J48" s="45"/>
      <c r="K48" s="45"/>
      <c r="L48" s="45"/>
      <c r="M48" s="45"/>
    </row>
    <row r="49" spans="1:13" ht="15.75" customHeight="1">
      <c r="A49" s="139" t="s">
        <v>4</v>
      </c>
      <c r="B49" s="139" t="s">
        <v>23</v>
      </c>
      <c r="C49" s="139" t="s">
        <v>7</v>
      </c>
      <c r="D49" s="139" t="s">
        <v>8</v>
      </c>
      <c r="E49" s="139" t="s">
        <v>52</v>
      </c>
      <c r="F49" s="139"/>
      <c r="G49" s="139"/>
      <c r="H49" s="139" t="s">
        <v>53</v>
      </c>
      <c r="I49" s="139"/>
      <c r="J49" s="139"/>
      <c r="K49" s="139" t="s">
        <v>19</v>
      </c>
      <c r="L49" s="139"/>
      <c r="M49" s="139"/>
    </row>
    <row r="50" spans="1:13" ht="25.5">
      <c r="A50" s="139"/>
      <c r="B50" s="139"/>
      <c r="C50" s="139"/>
      <c r="D50" s="139"/>
      <c r="E50" s="51" t="s">
        <v>20</v>
      </c>
      <c r="F50" s="51" t="s">
        <v>21</v>
      </c>
      <c r="G50" s="51" t="s">
        <v>22</v>
      </c>
      <c r="H50" s="51" t="s">
        <v>20</v>
      </c>
      <c r="I50" s="51" t="s">
        <v>21</v>
      </c>
      <c r="J50" s="51" t="s">
        <v>22</v>
      </c>
      <c r="K50" s="34" t="s">
        <v>20</v>
      </c>
      <c r="L50" s="34" t="s">
        <v>21</v>
      </c>
      <c r="M50" s="34" t="s">
        <v>22</v>
      </c>
    </row>
    <row r="51" spans="1:13" ht="15.75" customHeight="1">
      <c r="A51" s="51">
        <v>1</v>
      </c>
      <c r="B51" s="51">
        <v>2</v>
      </c>
      <c r="C51" s="51">
        <v>3</v>
      </c>
      <c r="D51" s="51">
        <v>4</v>
      </c>
      <c r="E51" s="51">
        <v>5</v>
      </c>
      <c r="F51" s="51">
        <v>6</v>
      </c>
      <c r="G51" s="51">
        <v>7</v>
      </c>
      <c r="H51" s="51">
        <v>8</v>
      </c>
      <c r="I51" s="51">
        <v>9</v>
      </c>
      <c r="J51" s="51">
        <v>10</v>
      </c>
      <c r="K51" s="51">
        <v>11</v>
      </c>
      <c r="L51" s="51">
        <v>12</v>
      </c>
      <c r="M51" s="51">
        <v>13</v>
      </c>
    </row>
    <row r="52" spans="1:13" ht="15.75">
      <c r="A52" s="51">
        <v>1</v>
      </c>
      <c r="B52" s="52" t="s">
        <v>9</v>
      </c>
      <c r="C52" s="22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1:13" ht="15.75">
      <c r="A53" s="51" t="s">
        <v>54</v>
      </c>
      <c r="B53" s="74" t="s">
        <v>281</v>
      </c>
      <c r="C53" s="60" t="s">
        <v>56</v>
      </c>
      <c r="D53" s="60" t="s">
        <v>57</v>
      </c>
      <c r="E53" s="51">
        <v>0</v>
      </c>
      <c r="F53" s="51">
        <v>1</v>
      </c>
      <c r="G53" s="51">
        <v>1</v>
      </c>
      <c r="H53" s="51">
        <v>0</v>
      </c>
      <c r="I53" s="51">
        <v>1</v>
      </c>
      <c r="J53" s="51">
        <v>1</v>
      </c>
      <c r="K53" s="51">
        <v>0</v>
      </c>
      <c r="L53" s="51">
        <v>0</v>
      </c>
      <c r="M53" s="51">
        <v>0</v>
      </c>
    </row>
    <row r="54" spans="1:13" ht="38.25">
      <c r="A54" s="51" t="s">
        <v>58</v>
      </c>
      <c r="B54" s="68" t="s">
        <v>282</v>
      </c>
      <c r="C54" s="60" t="s">
        <v>85</v>
      </c>
      <c r="D54" s="60" t="s">
        <v>143</v>
      </c>
      <c r="E54" s="51">
        <v>0</v>
      </c>
      <c r="F54" s="51">
        <v>40000</v>
      </c>
      <c r="G54" s="51">
        <f>E54+F54</f>
        <v>40000</v>
      </c>
      <c r="H54" s="51">
        <f>H44</f>
        <v>0</v>
      </c>
      <c r="I54" s="51">
        <v>40000</v>
      </c>
      <c r="J54" s="51">
        <f>H54+I54</f>
        <v>40000</v>
      </c>
      <c r="K54" s="51">
        <f>J54-G54</f>
        <v>0</v>
      </c>
      <c r="L54" s="51">
        <v>0</v>
      </c>
      <c r="M54" s="51">
        <f>K54+L54</f>
        <v>0</v>
      </c>
    </row>
    <row r="55" spans="1:13" ht="15.75">
      <c r="A55" s="139">
        <v>0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</row>
    <row r="56" spans="1:13" ht="15.75" hidden="1">
      <c r="A56" s="155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</row>
    <row r="57" spans="1:13" ht="15.75">
      <c r="A57" s="51">
        <v>2</v>
      </c>
      <c r="B57" s="52" t="s">
        <v>10</v>
      </c>
      <c r="C57" s="22"/>
      <c r="D57" s="51"/>
      <c r="E57" s="51"/>
      <c r="F57" s="51" t="s">
        <v>66</v>
      </c>
      <c r="G57" s="51"/>
      <c r="H57" s="36"/>
      <c r="I57" s="51" t="s">
        <v>66</v>
      </c>
      <c r="J57" s="51" t="s">
        <v>66</v>
      </c>
      <c r="K57" s="51"/>
      <c r="L57" s="36"/>
      <c r="M57" s="36"/>
    </row>
    <row r="58" spans="1:13" ht="25.5">
      <c r="A58" s="51" t="s">
        <v>67</v>
      </c>
      <c r="B58" s="74" t="s">
        <v>283</v>
      </c>
      <c r="C58" s="60" t="s">
        <v>56</v>
      </c>
      <c r="D58" s="60" t="s">
        <v>284</v>
      </c>
      <c r="E58" s="75">
        <v>0</v>
      </c>
      <c r="F58" s="51">
        <v>3</v>
      </c>
      <c r="G58" s="51">
        <f>E58+F58</f>
        <v>3</v>
      </c>
      <c r="H58" s="36">
        <v>0</v>
      </c>
      <c r="I58" s="51">
        <v>3</v>
      </c>
      <c r="J58" s="51">
        <f>H58+I58</f>
        <v>3</v>
      </c>
      <c r="K58" s="51">
        <f>J58-G58</f>
        <v>0</v>
      </c>
      <c r="L58" s="51">
        <v>0</v>
      </c>
      <c r="M58" s="36">
        <f>K58+L58</f>
        <v>0</v>
      </c>
    </row>
    <row r="59" spans="1:13" ht="15.75">
      <c r="A59" s="139" t="s">
        <v>64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</row>
    <row r="60" spans="1:13" ht="15.75" hidden="1">
      <c r="A60" s="1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</row>
    <row r="61" spans="1:13" ht="15.75">
      <c r="A61" s="51">
        <v>3</v>
      </c>
      <c r="B61" s="52" t="s">
        <v>11</v>
      </c>
      <c r="C61" s="22"/>
      <c r="D61" s="51" t="s">
        <v>66</v>
      </c>
      <c r="E61" s="51" t="s">
        <v>66</v>
      </c>
      <c r="F61" s="51" t="s">
        <v>66</v>
      </c>
      <c r="G61" s="51"/>
      <c r="H61" s="36"/>
      <c r="I61" s="51" t="s">
        <v>66</v>
      </c>
      <c r="J61" s="51" t="s">
        <v>66</v>
      </c>
      <c r="K61" s="51"/>
      <c r="L61" s="36"/>
      <c r="M61" s="36"/>
    </row>
    <row r="62" spans="1:13" ht="25.5">
      <c r="A62" s="51" t="s">
        <v>149</v>
      </c>
      <c r="B62" s="74" t="s">
        <v>285</v>
      </c>
      <c r="C62" s="60" t="s">
        <v>85</v>
      </c>
      <c r="D62" s="60" t="s">
        <v>151</v>
      </c>
      <c r="E62" s="39">
        <v>0</v>
      </c>
      <c r="F62" s="51">
        <v>40000</v>
      </c>
      <c r="G62" s="39">
        <f>E62+F62</f>
        <v>40000</v>
      </c>
      <c r="H62" s="40">
        <v>0</v>
      </c>
      <c r="I62" s="51">
        <v>40000</v>
      </c>
      <c r="J62" s="39">
        <f>H62+I62</f>
        <v>40000</v>
      </c>
      <c r="K62" s="39">
        <f>J62-G62</f>
        <v>0</v>
      </c>
      <c r="L62" s="51">
        <v>0</v>
      </c>
      <c r="M62" s="40">
        <f>K62+L62</f>
        <v>0</v>
      </c>
    </row>
    <row r="63" spans="1:13" ht="22.5" customHeight="1">
      <c r="A63" s="139" t="s">
        <v>95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</row>
    <row r="64" spans="1:13" ht="29.25" customHeight="1" hidden="1">
      <c r="A64" s="149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</row>
    <row r="65" spans="1:13" ht="15.75">
      <c r="A65" s="51">
        <v>4</v>
      </c>
      <c r="B65" s="52" t="s">
        <v>12</v>
      </c>
      <c r="C65" s="22"/>
      <c r="D65" s="51" t="s">
        <v>66</v>
      </c>
      <c r="E65" s="51" t="s">
        <v>66</v>
      </c>
      <c r="F65" s="51" t="s">
        <v>66</v>
      </c>
      <c r="G65" s="51"/>
      <c r="H65" s="36"/>
      <c r="I65" s="51" t="s">
        <v>66</v>
      </c>
      <c r="J65" s="51" t="s">
        <v>66</v>
      </c>
      <c r="K65" s="51"/>
      <c r="L65" s="36"/>
      <c r="M65" s="36"/>
    </row>
    <row r="66" spans="1:13" ht="26.25">
      <c r="A66" s="23" t="s">
        <v>102</v>
      </c>
      <c r="B66" s="77" t="s">
        <v>286</v>
      </c>
      <c r="C66" s="60" t="s">
        <v>108</v>
      </c>
      <c r="D66" s="60" t="s">
        <v>175</v>
      </c>
      <c r="E66" s="41">
        <v>0</v>
      </c>
      <c r="F66" s="51">
        <v>100</v>
      </c>
      <c r="G66" s="41">
        <f>E66+F66</f>
        <v>100</v>
      </c>
      <c r="H66" s="36">
        <v>0</v>
      </c>
      <c r="I66" s="51">
        <v>100</v>
      </c>
      <c r="J66" s="41">
        <f>H66+I66</f>
        <v>100</v>
      </c>
      <c r="K66" s="41">
        <f>J66-G66</f>
        <v>0</v>
      </c>
      <c r="L66" s="51">
        <v>0</v>
      </c>
      <c r="M66" s="42">
        <f>K66+L66</f>
        <v>0</v>
      </c>
    </row>
    <row r="67" spans="1:13" s="15" customFormat="1" ht="15" customHeight="1">
      <c r="A67" s="134" t="s">
        <v>95</v>
      </c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</row>
    <row r="68" spans="1:13" s="15" customFormat="1" ht="3" customHeight="1" hidden="1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</row>
    <row r="69" spans="1:13" s="15" customFormat="1" ht="16.5" customHeight="1">
      <c r="A69" s="134" t="s">
        <v>24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</row>
    <row r="70" spans="1:13" ht="44.25" customHeight="1" hidden="1">
      <c r="A70" s="155"/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</row>
    <row r="71" spans="1:13" ht="15.75">
      <c r="A71" s="1"/>
      <c r="B71" s="46"/>
      <c r="C71" s="45"/>
      <c r="D71" s="46"/>
      <c r="E71" s="45"/>
      <c r="F71" s="45"/>
      <c r="G71" s="45"/>
      <c r="H71" s="45"/>
      <c r="I71" s="45"/>
      <c r="J71" s="45"/>
      <c r="K71" s="45"/>
      <c r="L71" s="45"/>
      <c r="M71" s="45"/>
    </row>
    <row r="72" spans="1:13" ht="15.75">
      <c r="A72" s="5" t="s">
        <v>39</v>
      </c>
      <c r="B72" s="30"/>
      <c r="C72" s="5"/>
      <c r="D72" s="30"/>
      <c r="E72" s="45"/>
      <c r="F72" s="45"/>
      <c r="G72" s="45"/>
      <c r="H72" s="45"/>
      <c r="I72" s="45"/>
      <c r="J72" s="45"/>
      <c r="K72" s="45"/>
      <c r="L72" s="45"/>
      <c r="M72" s="45"/>
    </row>
    <row r="73" spans="1:13" ht="15.75">
      <c r="A73" s="138" t="s">
        <v>40</v>
      </c>
      <c r="B73" s="138"/>
      <c r="C73" s="138"/>
      <c r="D73" s="138"/>
      <c r="E73" s="45"/>
      <c r="F73" s="45"/>
      <c r="G73" s="45"/>
      <c r="H73" s="45"/>
      <c r="I73" s="45"/>
      <c r="J73" s="45"/>
      <c r="K73" s="45"/>
      <c r="L73" s="45"/>
      <c r="M73" s="45"/>
    </row>
    <row r="74" spans="1:13" ht="15.75">
      <c r="A74" s="7" t="s">
        <v>41</v>
      </c>
      <c r="B74" s="31"/>
      <c r="C74" s="7"/>
      <c r="D74" s="31"/>
      <c r="E74" s="45"/>
      <c r="F74" s="45"/>
      <c r="G74" s="45"/>
      <c r="H74" s="45"/>
      <c r="I74" s="45"/>
      <c r="J74" s="45"/>
      <c r="K74" s="45"/>
      <c r="L74" s="45"/>
      <c r="M74" s="45"/>
    </row>
    <row r="75" spans="1:13" ht="15.75">
      <c r="A75" s="151" t="s">
        <v>116</v>
      </c>
      <c r="B75" s="151"/>
      <c r="C75" s="151"/>
      <c r="D75" s="151"/>
      <c r="E75" s="151"/>
      <c r="F75" s="45"/>
      <c r="G75" s="45"/>
      <c r="H75" s="45"/>
      <c r="I75" s="45"/>
      <c r="J75" s="45"/>
      <c r="K75" s="45"/>
      <c r="L75" s="45"/>
      <c r="M75" s="45"/>
    </row>
    <row r="76" spans="1:13" ht="15.75">
      <c r="A76" s="151"/>
      <c r="B76" s="151"/>
      <c r="C76" s="151"/>
      <c r="D76" s="151"/>
      <c r="E76" s="151"/>
      <c r="F76" s="45"/>
      <c r="G76" s="156"/>
      <c r="H76" s="156"/>
      <c r="I76" s="45"/>
      <c r="J76" s="156" t="s">
        <v>118</v>
      </c>
      <c r="K76" s="156"/>
      <c r="L76" s="156"/>
      <c r="M76" s="156"/>
    </row>
    <row r="77" spans="1:13" ht="29.25" customHeight="1">
      <c r="A77" s="130"/>
      <c r="B77" s="193"/>
      <c r="C77" s="130"/>
      <c r="D77" s="193"/>
      <c r="E77" s="130"/>
      <c r="F77" s="45"/>
      <c r="G77" s="153" t="s">
        <v>13</v>
      </c>
      <c r="H77" s="153"/>
      <c r="I77" s="45"/>
      <c r="J77" s="152" t="s">
        <v>29</v>
      </c>
      <c r="K77" s="152"/>
      <c r="L77" s="152"/>
      <c r="M77" s="152"/>
    </row>
    <row r="78" spans="1:13" ht="15.75">
      <c r="A78" s="151" t="s">
        <v>490</v>
      </c>
      <c r="B78" s="151"/>
      <c r="C78" s="151"/>
      <c r="D78" s="151"/>
      <c r="E78" s="151"/>
      <c r="F78" s="45"/>
      <c r="G78" s="156"/>
      <c r="H78" s="156"/>
      <c r="I78" s="45"/>
      <c r="J78" s="156" t="s">
        <v>270</v>
      </c>
      <c r="K78" s="156"/>
      <c r="L78" s="156"/>
      <c r="M78" s="156"/>
    </row>
    <row r="79" spans="1:13" ht="15.75">
      <c r="A79" s="151"/>
      <c r="B79" s="151"/>
      <c r="C79" s="151"/>
      <c r="D79" s="151"/>
      <c r="E79" s="151"/>
      <c r="F79" s="45"/>
      <c r="G79" s="153" t="s">
        <v>13</v>
      </c>
      <c r="H79" s="153"/>
      <c r="I79" s="45"/>
      <c r="J79" s="152" t="s">
        <v>29</v>
      </c>
      <c r="K79" s="152"/>
      <c r="L79" s="152"/>
      <c r="M79" s="152"/>
    </row>
  </sheetData>
  <sheetProtection/>
  <mergeCells count="71">
    <mergeCell ref="A78:E79"/>
    <mergeCell ref="G78:H78"/>
    <mergeCell ref="J78:M78"/>
    <mergeCell ref="G79:H79"/>
    <mergeCell ref="J79:M79"/>
    <mergeCell ref="A18:M18"/>
    <mergeCell ref="B25:M25"/>
    <mergeCell ref="B24:M24"/>
    <mergeCell ref="B23:M23"/>
    <mergeCell ref="A70:M70"/>
    <mergeCell ref="A73:D73"/>
    <mergeCell ref="A75:E76"/>
    <mergeCell ref="G76:H76"/>
    <mergeCell ref="J76:M76"/>
    <mergeCell ref="G77:H77"/>
    <mergeCell ref="J77:M77"/>
    <mergeCell ref="A60:M60"/>
    <mergeCell ref="A63:M63"/>
    <mergeCell ref="A64:M64"/>
    <mergeCell ref="A67:M67"/>
    <mergeCell ref="A68:M68"/>
    <mergeCell ref="A69:M69"/>
    <mergeCell ref="E49:G49"/>
    <mergeCell ref="H49:J49"/>
    <mergeCell ref="K49:M49"/>
    <mergeCell ref="A55:M55"/>
    <mergeCell ref="A56:M56"/>
    <mergeCell ref="A59:M59"/>
    <mergeCell ref="B43:D43"/>
    <mergeCell ref="B44:D44"/>
    <mergeCell ref="B45:D45"/>
    <mergeCell ref="A49:A50"/>
    <mergeCell ref="B49:B50"/>
    <mergeCell ref="C49:C50"/>
    <mergeCell ref="D49:D50"/>
    <mergeCell ref="A38:M38"/>
    <mergeCell ref="A39:M39"/>
    <mergeCell ref="A41:A42"/>
    <mergeCell ref="B41:D42"/>
    <mergeCell ref="E41:G41"/>
    <mergeCell ref="H41:J41"/>
    <mergeCell ref="K41:M41"/>
    <mergeCell ref="U32:W32"/>
    <mergeCell ref="X32:Z32"/>
    <mergeCell ref="B34:D34"/>
    <mergeCell ref="B35:D35"/>
    <mergeCell ref="B36:D36"/>
    <mergeCell ref="A37:M37"/>
    <mergeCell ref="A32:A33"/>
    <mergeCell ref="B32:D33"/>
    <mergeCell ref="E32:G32"/>
    <mergeCell ref="H32:J32"/>
    <mergeCell ref="K32:M32"/>
    <mergeCell ref="R32:T32"/>
    <mergeCell ref="A13:M13"/>
    <mergeCell ref="B15:M15"/>
    <mergeCell ref="B16:M16"/>
    <mergeCell ref="B22:M22"/>
    <mergeCell ref="B28:M28"/>
    <mergeCell ref="A9:A10"/>
    <mergeCell ref="E9:M9"/>
    <mergeCell ref="E10:M10"/>
    <mergeCell ref="A11:A12"/>
    <mergeCell ref="E11:M11"/>
    <mergeCell ref="E12:M12"/>
    <mergeCell ref="J1:M4"/>
    <mergeCell ref="A5:M5"/>
    <mergeCell ref="A6:M6"/>
    <mergeCell ref="A7:A8"/>
    <mergeCell ref="E7:M7"/>
    <mergeCell ref="E8:M8"/>
  </mergeCells>
  <printOptions/>
  <pageMargins left="0.35433070866141736" right="0.15748031496062992" top="0.15748031496062992" bottom="0.11811023622047245" header="0.31496062992125984" footer="0.31496062992125984"/>
  <pageSetup horizontalDpi="600" verticalDpi="600" orientation="landscape" paperSize="9" scale="80" r:id="rId1"/>
  <rowBreaks count="1" manualBreakCount="1">
    <brk id="38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92"/>
  <sheetViews>
    <sheetView view="pageBreakPreview" zoomScale="60" zoomScalePageLayoutView="0" workbookViewId="0" topLeftCell="A1">
      <selection activeCell="E8" sqref="E8:M8"/>
    </sheetView>
  </sheetViews>
  <sheetFormatPr defaultColWidth="9.140625" defaultRowHeight="15"/>
  <cols>
    <col min="1" max="1" width="5.8515625" style="4" customWidth="1"/>
    <col min="2" max="2" width="27.7109375" style="11" customWidth="1"/>
    <col min="3" max="3" width="9.00390625" style="4" customWidth="1"/>
    <col min="4" max="4" width="17.8515625" style="11" customWidth="1"/>
    <col min="5" max="5" width="13.00390625" style="4" customWidth="1"/>
    <col min="6" max="6" width="12.140625" style="4" customWidth="1"/>
    <col min="7" max="8" width="13.00390625" style="4" customWidth="1"/>
    <col min="9" max="9" width="12.28125" style="4" customWidth="1"/>
    <col min="10" max="12" width="13.00390625" style="4" customWidth="1"/>
    <col min="13" max="13" width="11.7109375" style="4" customWidth="1"/>
    <col min="14" max="16384" width="9.140625" style="4" customWidth="1"/>
  </cols>
  <sheetData>
    <row r="1" spans="1:13" ht="15.75" customHeight="1">
      <c r="A1" s="45"/>
      <c r="B1" s="46"/>
      <c r="C1" s="45"/>
      <c r="D1" s="46"/>
      <c r="E1" s="45"/>
      <c r="F1" s="45"/>
      <c r="G1" s="45"/>
      <c r="H1" s="45"/>
      <c r="I1" s="45"/>
      <c r="J1" s="141" t="s">
        <v>42</v>
      </c>
      <c r="K1" s="141"/>
      <c r="L1" s="141"/>
      <c r="M1" s="141"/>
    </row>
    <row r="2" spans="1:13" ht="15.75">
      <c r="A2" s="45"/>
      <c r="B2" s="46"/>
      <c r="C2" s="45"/>
      <c r="D2" s="46"/>
      <c r="E2" s="45"/>
      <c r="F2" s="45"/>
      <c r="G2" s="45"/>
      <c r="H2" s="45"/>
      <c r="I2" s="45"/>
      <c r="J2" s="141"/>
      <c r="K2" s="141"/>
      <c r="L2" s="141"/>
      <c r="M2" s="141"/>
    </row>
    <row r="3" spans="1:13" ht="15.75">
      <c r="A3" s="45"/>
      <c r="B3" s="46"/>
      <c r="C3" s="45"/>
      <c r="D3" s="46"/>
      <c r="E3" s="45"/>
      <c r="F3" s="45"/>
      <c r="G3" s="45"/>
      <c r="H3" s="45"/>
      <c r="I3" s="45"/>
      <c r="J3" s="141"/>
      <c r="K3" s="141"/>
      <c r="L3" s="141"/>
      <c r="M3" s="141"/>
    </row>
    <row r="4" spans="1:13" ht="4.5" customHeight="1">
      <c r="A4" s="45"/>
      <c r="B4" s="46"/>
      <c r="C4" s="45"/>
      <c r="D4" s="46"/>
      <c r="E4" s="45"/>
      <c r="F4" s="45"/>
      <c r="G4" s="45"/>
      <c r="H4" s="45"/>
      <c r="I4" s="45"/>
      <c r="J4" s="141"/>
      <c r="K4" s="141"/>
      <c r="L4" s="141"/>
      <c r="M4" s="141"/>
    </row>
    <row r="5" spans="1:13" ht="15.75">
      <c r="A5" s="143" t="s">
        <v>17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3" ht="27" customHeight="1">
      <c r="A6" s="143" t="s">
        <v>489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3" ht="19.5" customHeight="1">
      <c r="A7" s="142" t="s">
        <v>0</v>
      </c>
      <c r="B7" s="24">
        <v>1100000</v>
      </c>
      <c r="C7" s="53"/>
      <c r="D7" s="46"/>
      <c r="E7" s="132" t="s">
        <v>44</v>
      </c>
      <c r="F7" s="132"/>
      <c r="G7" s="132"/>
      <c r="H7" s="132"/>
      <c r="I7" s="132"/>
      <c r="J7" s="132"/>
      <c r="K7" s="132"/>
      <c r="L7" s="132"/>
      <c r="M7" s="132"/>
    </row>
    <row r="8" spans="1:13" ht="15" customHeight="1">
      <c r="A8" s="142"/>
      <c r="B8" s="25" t="s">
        <v>26</v>
      </c>
      <c r="C8" s="8"/>
      <c r="D8" s="46"/>
      <c r="E8" s="133" t="s">
        <v>15</v>
      </c>
      <c r="F8" s="133"/>
      <c r="G8" s="133"/>
      <c r="H8" s="133"/>
      <c r="I8" s="133"/>
      <c r="J8" s="133"/>
      <c r="K8" s="133"/>
      <c r="L8" s="133"/>
      <c r="M8" s="133"/>
    </row>
    <row r="9" spans="1:13" ht="25.5" customHeight="1">
      <c r="A9" s="142" t="s">
        <v>1</v>
      </c>
      <c r="B9" s="24">
        <v>1110000</v>
      </c>
      <c r="C9" s="53"/>
      <c r="D9" s="46"/>
      <c r="E9" s="132" t="s">
        <v>44</v>
      </c>
      <c r="F9" s="132"/>
      <c r="G9" s="132"/>
      <c r="H9" s="132"/>
      <c r="I9" s="132"/>
      <c r="J9" s="132"/>
      <c r="K9" s="132"/>
      <c r="L9" s="132"/>
      <c r="M9" s="132"/>
    </row>
    <row r="10" spans="1:13" ht="15" customHeight="1">
      <c r="A10" s="142"/>
      <c r="B10" s="25" t="s">
        <v>26</v>
      </c>
      <c r="C10" s="8"/>
      <c r="D10" s="46"/>
      <c r="E10" s="144" t="s">
        <v>14</v>
      </c>
      <c r="F10" s="144"/>
      <c r="G10" s="144"/>
      <c r="H10" s="144"/>
      <c r="I10" s="144"/>
      <c r="J10" s="144"/>
      <c r="K10" s="144"/>
      <c r="L10" s="144"/>
      <c r="M10" s="144"/>
    </row>
    <row r="11" spans="1:13" ht="47.25" customHeight="1">
      <c r="A11" s="142" t="s">
        <v>2</v>
      </c>
      <c r="B11" s="26">
        <v>1110160</v>
      </c>
      <c r="C11" s="81" t="s">
        <v>288</v>
      </c>
      <c r="D11" s="46"/>
      <c r="E11" s="174" t="s">
        <v>287</v>
      </c>
      <c r="F11" s="187"/>
      <c r="G11" s="187"/>
      <c r="H11" s="187"/>
      <c r="I11" s="187"/>
      <c r="J11" s="187"/>
      <c r="K11" s="187"/>
      <c r="L11" s="187"/>
      <c r="M11" s="187"/>
    </row>
    <row r="12" spans="1:13" ht="15" customHeight="1">
      <c r="A12" s="142"/>
      <c r="B12" s="25" t="s">
        <v>26</v>
      </c>
      <c r="C12" s="2" t="s">
        <v>3</v>
      </c>
      <c r="D12" s="46"/>
      <c r="E12" s="133" t="s">
        <v>16</v>
      </c>
      <c r="F12" s="133"/>
      <c r="G12" s="133"/>
      <c r="H12" s="133"/>
      <c r="I12" s="133"/>
      <c r="J12" s="133"/>
      <c r="K12" s="133"/>
      <c r="L12" s="133"/>
      <c r="M12" s="133"/>
    </row>
    <row r="13" spans="1:13" ht="19.5" customHeight="1">
      <c r="A13" s="138" t="s">
        <v>30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</row>
    <row r="14" spans="1:13" ht="5.25" customHeight="1">
      <c r="A14" s="1"/>
      <c r="B14" s="46"/>
      <c r="C14" s="45"/>
      <c r="D14" s="46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15" customFormat="1" ht="22.5" customHeight="1">
      <c r="A15" s="54" t="s">
        <v>25</v>
      </c>
      <c r="B15" s="134" t="s">
        <v>27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ht="33" customHeight="1">
      <c r="A16" s="50">
        <v>1</v>
      </c>
      <c r="B16" s="135" t="s">
        <v>289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7"/>
    </row>
    <row r="17" spans="1:13" ht="8.25" customHeight="1">
      <c r="A17" s="1"/>
      <c r="B17" s="46"/>
      <c r="C17" s="45"/>
      <c r="D17" s="46"/>
      <c r="E17" s="45"/>
      <c r="F17" s="45"/>
      <c r="G17" s="45"/>
      <c r="H17" s="45"/>
      <c r="I17" s="45"/>
      <c r="J17" s="45"/>
      <c r="K17" s="45"/>
      <c r="L17" s="45"/>
      <c r="M17" s="45"/>
    </row>
    <row r="18" spans="1:13" ht="15.75">
      <c r="A18" s="151" t="s">
        <v>290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</row>
    <row r="19" spans="1:13" ht="3.75" customHeight="1">
      <c r="A19" s="53"/>
      <c r="B19" s="46"/>
      <c r="C19" s="45"/>
      <c r="D19" s="46"/>
      <c r="E19" s="45"/>
      <c r="F19" s="45"/>
      <c r="G19" s="45"/>
      <c r="H19" s="45"/>
      <c r="I19" s="45"/>
      <c r="J19" s="45"/>
      <c r="K19" s="45"/>
      <c r="L19" s="45"/>
      <c r="M19" s="45"/>
    </row>
    <row r="20" spans="1:13" ht="21.75" customHeight="1">
      <c r="A20" s="5" t="s">
        <v>31</v>
      </c>
      <c r="B20" s="46"/>
      <c r="C20" s="45"/>
      <c r="D20" s="46"/>
      <c r="E20" s="45"/>
      <c r="F20" s="45"/>
      <c r="G20" s="45"/>
      <c r="H20" s="45"/>
      <c r="I20" s="45"/>
      <c r="J20" s="45"/>
      <c r="K20" s="45"/>
      <c r="L20" s="45"/>
      <c r="M20" s="45"/>
    </row>
    <row r="21" spans="1:13" ht="6" customHeight="1">
      <c r="A21" s="1"/>
      <c r="B21" s="46"/>
      <c r="C21" s="45"/>
      <c r="D21" s="46"/>
      <c r="E21" s="45"/>
      <c r="F21" s="45"/>
      <c r="G21" s="45"/>
      <c r="H21" s="45"/>
      <c r="I21" s="45"/>
      <c r="J21" s="45"/>
      <c r="K21" s="45"/>
      <c r="L21" s="45"/>
      <c r="M21" s="45"/>
    </row>
    <row r="22" spans="1:13" s="15" customFormat="1" ht="24" customHeight="1">
      <c r="A22" s="54" t="s">
        <v>25</v>
      </c>
      <c r="B22" s="134" t="s">
        <v>5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ht="41.25" customHeight="1">
      <c r="A23" s="50">
        <v>1</v>
      </c>
      <c r="B23" s="135" t="s">
        <v>291</v>
      </c>
      <c r="C23" s="136"/>
      <c r="D23" s="136"/>
      <c r="E23" s="136"/>
      <c r="F23" s="136"/>
      <c r="G23" s="136"/>
      <c r="H23" s="136" t="s">
        <v>274</v>
      </c>
      <c r="I23" s="136"/>
      <c r="J23" s="136"/>
      <c r="K23" s="136"/>
      <c r="L23" s="136"/>
      <c r="M23" s="137"/>
    </row>
    <row r="24" spans="1:13" ht="15.75" hidden="1">
      <c r="A24" s="50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1:13" ht="9" customHeight="1">
      <c r="A25" s="1"/>
      <c r="B25" s="46"/>
      <c r="C25" s="45"/>
      <c r="D25" s="46"/>
      <c r="E25" s="45"/>
      <c r="F25" s="45"/>
      <c r="G25" s="45"/>
      <c r="H25" s="45"/>
      <c r="I25" s="45"/>
      <c r="J25" s="45"/>
      <c r="K25" s="45"/>
      <c r="L25" s="45"/>
      <c r="M25" s="45"/>
    </row>
    <row r="26" spans="1:13" ht="15.75">
      <c r="A26" s="5" t="s">
        <v>32</v>
      </c>
      <c r="B26" s="46"/>
      <c r="C26" s="45"/>
      <c r="D26" s="46"/>
      <c r="E26" s="45"/>
      <c r="F26" s="45"/>
      <c r="G26" s="45"/>
      <c r="H26" s="45"/>
      <c r="I26" s="45"/>
      <c r="J26" s="45"/>
      <c r="K26" s="45"/>
      <c r="L26" s="45"/>
      <c r="M26" s="45"/>
    </row>
    <row r="27" spans="1:13" ht="12.75" customHeight="1">
      <c r="A27" s="45"/>
      <c r="B27" s="27"/>
      <c r="C27" s="45"/>
      <c r="D27" s="46"/>
      <c r="E27" s="45"/>
      <c r="F27" s="45"/>
      <c r="G27" s="45"/>
      <c r="H27" s="45"/>
      <c r="I27" s="45"/>
      <c r="J27" s="45"/>
      <c r="K27" s="45"/>
      <c r="L27" s="49" t="s">
        <v>28</v>
      </c>
      <c r="M27" s="45"/>
    </row>
    <row r="28" spans="1:26" s="11" customFormat="1" ht="18.75" customHeight="1">
      <c r="A28" s="139" t="s">
        <v>25</v>
      </c>
      <c r="B28" s="139" t="s">
        <v>33</v>
      </c>
      <c r="C28" s="139"/>
      <c r="D28" s="139"/>
      <c r="E28" s="139" t="s">
        <v>18</v>
      </c>
      <c r="F28" s="139"/>
      <c r="G28" s="139"/>
      <c r="H28" s="139" t="s">
        <v>34</v>
      </c>
      <c r="I28" s="139"/>
      <c r="J28" s="139"/>
      <c r="K28" s="139" t="s">
        <v>19</v>
      </c>
      <c r="L28" s="139"/>
      <c r="M28" s="139"/>
      <c r="R28" s="131"/>
      <c r="S28" s="131"/>
      <c r="T28" s="131"/>
      <c r="U28" s="131"/>
      <c r="V28" s="131"/>
      <c r="W28" s="131"/>
      <c r="X28" s="131"/>
      <c r="Y28" s="131"/>
      <c r="Z28" s="131"/>
    </row>
    <row r="29" spans="1:26" s="11" customFormat="1" ht="38.25" customHeight="1">
      <c r="A29" s="139"/>
      <c r="B29" s="139"/>
      <c r="C29" s="139"/>
      <c r="D29" s="139"/>
      <c r="E29" s="51" t="s">
        <v>20</v>
      </c>
      <c r="F29" s="51" t="s">
        <v>21</v>
      </c>
      <c r="G29" s="51" t="s">
        <v>22</v>
      </c>
      <c r="H29" s="51" t="s">
        <v>20</v>
      </c>
      <c r="I29" s="51" t="s">
        <v>21</v>
      </c>
      <c r="J29" s="51" t="s">
        <v>22</v>
      </c>
      <c r="K29" s="51" t="s">
        <v>20</v>
      </c>
      <c r="L29" s="51" t="s">
        <v>21</v>
      </c>
      <c r="M29" s="51" t="s">
        <v>22</v>
      </c>
      <c r="R29" s="55"/>
      <c r="S29" s="55"/>
      <c r="T29" s="55"/>
      <c r="U29" s="55"/>
      <c r="V29" s="55"/>
      <c r="W29" s="55"/>
      <c r="X29" s="55"/>
      <c r="Y29" s="55"/>
      <c r="Z29" s="55"/>
    </row>
    <row r="30" spans="1:26" ht="15.75">
      <c r="A30" s="50">
        <v>1</v>
      </c>
      <c r="B30" s="145">
        <v>2</v>
      </c>
      <c r="C30" s="145"/>
      <c r="D30" s="145"/>
      <c r="E30" s="50">
        <v>3</v>
      </c>
      <c r="F30" s="50">
        <v>4</v>
      </c>
      <c r="G30" s="50">
        <v>5</v>
      </c>
      <c r="H30" s="50">
        <v>6</v>
      </c>
      <c r="I30" s="50">
        <v>7</v>
      </c>
      <c r="J30" s="50">
        <v>8</v>
      </c>
      <c r="K30" s="50">
        <v>9</v>
      </c>
      <c r="L30" s="50">
        <v>10</v>
      </c>
      <c r="M30" s="50">
        <v>11</v>
      </c>
      <c r="R30" s="6"/>
      <c r="S30" s="6"/>
      <c r="T30" s="6"/>
      <c r="U30" s="6"/>
      <c r="V30" s="6"/>
      <c r="W30" s="6"/>
      <c r="X30" s="6"/>
      <c r="Y30" s="6"/>
      <c r="Z30" s="6"/>
    </row>
    <row r="31" spans="1:26" ht="38.25" customHeight="1">
      <c r="A31" s="50">
        <v>1</v>
      </c>
      <c r="B31" s="149" t="s">
        <v>292</v>
      </c>
      <c r="C31" s="149"/>
      <c r="D31" s="149"/>
      <c r="E31" s="87">
        <v>4753620</v>
      </c>
      <c r="F31" s="50">
        <v>0</v>
      </c>
      <c r="G31" s="87">
        <f>E31+F31</f>
        <v>4753620</v>
      </c>
      <c r="H31" s="100">
        <v>4734853.67</v>
      </c>
      <c r="I31" s="100">
        <v>0</v>
      </c>
      <c r="J31" s="100">
        <f>H31+I31</f>
        <v>4734853.67</v>
      </c>
      <c r="K31" s="100">
        <f>H31-E31</f>
        <v>-18766.330000000075</v>
      </c>
      <c r="L31" s="50">
        <v>0</v>
      </c>
      <c r="M31" s="50">
        <f>K31+L31</f>
        <v>-18766.330000000075</v>
      </c>
      <c r="R31" s="6"/>
      <c r="S31" s="6"/>
      <c r="T31" s="6"/>
      <c r="U31" s="6"/>
      <c r="V31" s="6"/>
      <c r="W31" s="6"/>
      <c r="X31" s="6"/>
      <c r="Y31" s="6"/>
      <c r="Z31" s="6"/>
    </row>
    <row r="32" spans="1:26" ht="33" customHeight="1">
      <c r="A32" s="50">
        <v>2</v>
      </c>
      <c r="B32" s="149" t="s">
        <v>293</v>
      </c>
      <c r="C32" s="149"/>
      <c r="D32" s="149"/>
      <c r="E32" s="50">
        <v>0</v>
      </c>
      <c r="F32" s="87">
        <v>161570</v>
      </c>
      <c r="G32" s="87">
        <f>E32+F32</f>
        <v>161570</v>
      </c>
      <c r="H32" s="100">
        <v>0</v>
      </c>
      <c r="I32" s="100">
        <v>161570</v>
      </c>
      <c r="J32" s="100">
        <f>H32+I32</f>
        <v>161570</v>
      </c>
      <c r="K32" s="100">
        <f>H32-E32</f>
        <v>0</v>
      </c>
      <c r="L32" s="100">
        <f>I32-F32</f>
        <v>0</v>
      </c>
      <c r="M32" s="50">
        <f>K32+L32</f>
        <v>0</v>
      </c>
      <c r="R32" s="6"/>
      <c r="S32" s="6"/>
      <c r="T32" s="6"/>
      <c r="U32" s="6"/>
      <c r="V32" s="6"/>
      <c r="W32" s="6"/>
      <c r="X32" s="6"/>
      <c r="Y32" s="6"/>
      <c r="Z32" s="6"/>
    </row>
    <row r="33" spans="1:26" ht="15.75">
      <c r="A33" s="50"/>
      <c r="B33" s="145" t="s">
        <v>6</v>
      </c>
      <c r="C33" s="145"/>
      <c r="D33" s="145"/>
      <c r="E33" s="50">
        <f>E31</f>
        <v>4753620</v>
      </c>
      <c r="F33" s="87">
        <f>F31+F32</f>
        <v>161570</v>
      </c>
      <c r="G33" s="87">
        <f aca="true" t="shared" si="0" ref="G33:L33">G31+G32</f>
        <v>4915190</v>
      </c>
      <c r="H33" s="100">
        <f t="shared" si="0"/>
        <v>4734853.67</v>
      </c>
      <c r="I33" s="100">
        <f t="shared" si="0"/>
        <v>161570</v>
      </c>
      <c r="J33" s="100">
        <f t="shared" si="0"/>
        <v>4896423.67</v>
      </c>
      <c r="K33" s="100">
        <f>H33-E33</f>
        <v>-18766.330000000075</v>
      </c>
      <c r="L33" s="87">
        <f t="shared" si="0"/>
        <v>0</v>
      </c>
      <c r="M33" s="50">
        <f>K33+L33</f>
        <v>-18766.330000000075</v>
      </c>
      <c r="R33" s="6"/>
      <c r="S33" s="6"/>
      <c r="T33" s="6"/>
      <c r="U33" s="6"/>
      <c r="V33" s="6"/>
      <c r="W33" s="6"/>
      <c r="X33" s="6"/>
      <c r="Y33" s="6"/>
      <c r="Z33" s="6"/>
    </row>
    <row r="34" spans="1:13" ht="16.5" customHeight="1">
      <c r="A34" s="172" t="s">
        <v>35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</row>
    <row r="35" spans="1:13" ht="18.75" customHeight="1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</row>
    <row r="36" spans="1:13" ht="17.25" customHeight="1">
      <c r="A36" s="151" t="s">
        <v>36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</row>
    <row r="37" spans="1:13" s="11" customFormat="1" ht="18.7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27" t="s">
        <v>28</v>
      </c>
      <c r="L37" s="46"/>
      <c r="M37" s="46"/>
    </row>
    <row r="38" spans="1:13" s="11" customFormat="1" ht="16.5" customHeight="1">
      <c r="A38" s="139" t="s">
        <v>4</v>
      </c>
      <c r="B38" s="139" t="s">
        <v>37</v>
      </c>
      <c r="C38" s="139"/>
      <c r="D38" s="139"/>
      <c r="E38" s="139" t="s">
        <v>18</v>
      </c>
      <c r="F38" s="139"/>
      <c r="G38" s="139"/>
      <c r="H38" s="139" t="s">
        <v>34</v>
      </c>
      <c r="I38" s="139"/>
      <c r="J38" s="139"/>
      <c r="K38" s="139" t="s">
        <v>19</v>
      </c>
      <c r="L38" s="139"/>
      <c r="M38" s="139"/>
    </row>
    <row r="39" spans="1:13" s="11" customFormat="1" ht="27" customHeight="1">
      <c r="A39" s="139"/>
      <c r="B39" s="139"/>
      <c r="C39" s="139"/>
      <c r="D39" s="139"/>
      <c r="E39" s="51" t="s">
        <v>20</v>
      </c>
      <c r="F39" s="51" t="s">
        <v>21</v>
      </c>
      <c r="G39" s="51" t="s">
        <v>22</v>
      </c>
      <c r="H39" s="51" t="s">
        <v>20</v>
      </c>
      <c r="I39" s="51" t="s">
        <v>21</v>
      </c>
      <c r="J39" s="51" t="s">
        <v>22</v>
      </c>
      <c r="K39" s="51" t="s">
        <v>20</v>
      </c>
      <c r="L39" s="51" t="s">
        <v>21</v>
      </c>
      <c r="M39" s="51" t="s">
        <v>22</v>
      </c>
    </row>
    <row r="40" spans="1:13" s="11" customFormat="1" ht="19.5" customHeight="1">
      <c r="A40" s="51">
        <v>1</v>
      </c>
      <c r="B40" s="139">
        <v>2</v>
      </c>
      <c r="C40" s="139"/>
      <c r="D40" s="139"/>
      <c r="E40" s="51">
        <v>3</v>
      </c>
      <c r="F40" s="51">
        <v>4</v>
      </c>
      <c r="G40" s="51">
        <v>5</v>
      </c>
      <c r="H40" s="51">
        <v>6</v>
      </c>
      <c r="I40" s="51">
        <v>7</v>
      </c>
      <c r="J40" s="51">
        <v>8</v>
      </c>
      <c r="K40" s="51">
        <v>9</v>
      </c>
      <c r="L40" s="51">
        <v>10</v>
      </c>
      <c r="M40" s="51">
        <v>11</v>
      </c>
    </row>
    <row r="41" spans="1:13" s="48" customFormat="1" ht="33" customHeight="1">
      <c r="A41" s="47"/>
      <c r="B41" s="184" t="s">
        <v>280</v>
      </c>
      <c r="C41" s="188"/>
      <c r="D41" s="189"/>
      <c r="E41" s="47">
        <v>0</v>
      </c>
      <c r="F41" s="47">
        <v>0</v>
      </c>
      <c r="G41" s="47">
        <f>E41+F41</f>
        <v>0</v>
      </c>
      <c r="H41" s="47">
        <v>0</v>
      </c>
      <c r="I41" s="47">
        <v>0</v>
      </c>
      <c r="J41" s="47">
        <f>H41+I41</f>
        <v>0</v>
      </c>
      <c r="K41" s="47">
        <f>H41-E41</f>
        <v>0</v>
      </c>
      <c r="L41" s="47">
        <v>0</v>
      </c>
      <c r="M41" s="47">
        <f>K41+L41</f>
        <v>0</v>
      </c>
    </row>
    <row r="42" spans="1:26" ht="15.75">
      <c r="A42" s="50"/>
      <c r="B42" s="145" t="s">
        <v>6</v>
      </c>
      <c r="C42" s="145"/>
      <c r="D42" s="145"/>
      <c r="E42" s="50">
        <f>E41</f>
        <v>0</v>
      </c>
      <c r="F42" s="50">
        <f aca="true" t="shared" si="1" ref="F42:M42">F41</f>
        <v>0</v>
      </c>
      <c r="G42" s="50">
        <f t="shared" si="1"/>
        <v>0</v>
      </c>
      <c r="H42" s="50">
        <f t="shared" si="1"/>
        <v>0</v>
      </c>
      <c r="I42" s="50">
        <f t="shared" si="1"/>
        <v>0</v>
      </c>
      <c r="J42" s="50">
        <f t="shared" si="1"/>
        <v>0</v>
      </c>
      <c r="K42" s="50">
        <f t="shared" si="1"/>
        <v>0</v>
      </c>
      <c r="L42" s="50">
        <f t="shared" si="1"/>
        <v>0</v>
      </c>
      <c r="M42" s="50">
        <f t="shared" si="1"/>
        <v>0</v>
      </c>
      <c r="R42" s="6"/>
      <c r="S42" s="6"/>
      <c r="T42" s="6"/>
      <c r="U42" s="6"/>
      <c r="V42" s="6"/>
      <c r="W42" s="6"/>
      <c r="X42" s="6"/>
      <c r="Y42" s="6"/>
      <c r="Z42" s="6"/>
    </row>
    <row r="43" spans="1:13" ht="15.75">
      <c r="A43" s="1"/>
      <c r="B43" s="46"/>
      <c r="C43" s="45"/>
      <c r="D43" s="46"/>
      <c r="E43" s="45"/>
      <c r="F43" s="45"/>
      <c r="G43" s="45"/>
      <c r="H43" s="45"/>
      <c r="I43" s="45"/>
      <c r="J43" s="45"/>
      <c r="K43" s="45"/>
      <c r="L43" s="45"/>
      <c r="M43" s="45"/>
    </row>
    <row r="44" spans="1:13" ht="15.75">
      <c r="A44" s="5" t="s">
        <v>38</v>
      </c>
      <c r="B44" s="46"/>
      <c r="C44" s="45"/>
      <c r="D44" s="46"/>
      <c r="E44" s="45"/>
      <c r="F44" s="45"/>
      <c r="G44" s="45"/>
      <c r="H44" s="45"/>
      <c r="I44" s="45"/>
      <c r="J44" s="45"/>
      <c r="K44" s="45"/>
      <c r="L44" s="45"/>
      <c r="M44" s="45"/>
    </row>
    <row r="45" spans="1:13" ht="15.75">
      <c r="A45" s="1"/>
      <c r="B45" s="46"/>
      <c r="C45" s="45"/>
      <c r="D45" s="46"/>
      <c r="E45" s="45"/>
      <c r="F45" s="45"/>
      <c r="G45" s="45"/>
      <c r="H45" s="45"/>
      <c r="I45" s="45"/>
      <c r="J45" s="45"/>
      <c r="K45" s="45"/>
      <c r="L45" s="45"/>
      <c r="M45" s="45"/>
    </row>
    <row r="46" spans="1:13" ht="15.75" customHeight="1">
      <c r="A46" s="139" t="s">
        <v>4</v>
      </c>
      <c r="B46" s="139" t="s">
        <v>23</v>
      </c>
      <c r="C46" s="139" t="s">
        <v>7</v>
      </c>
      <c r="D46" s="139" t="s">
        <v>8</v>
      </c>
      <c r="E46" s="139" t="s">
        <v>52</v>
      </c>
      <c r="F46" s="139"/>
      <c r="G46" s="139"/>
      <c r="H46" s="139" t="s">
        <v>53</v>
      </c>
      <c r="I46" s="139"/>
      <c r="J46" s="139"/>
      <c r="K46" s="139" t="s">
        <v>19</v>
      </c>
      <c r="L46" s="139"/>
      <c r="M46" s="139"/>
    </row>
    <row r="47" spans="1:13" ht="25.5">
      <c r="A47" s="139"/>
      <c r="B47" s="139"/>
      <c r="C47" s="139"/>
      <c r="D47" s="139"/>
      <c r="E47" s="51" t="s">
        <v>20</v>
      </c>
      <c r="F47" s="51" t="s">
        <v>21</v>
      </c>
      <c r="G47" s="51" t="s">
        <v>22</v>
      </c>
      <c r="H47" s="51" t="s">
        <v>20</v>
      </c>
      <c r="I47" s="51" t="s">
        <v>21</v>
      </c>
      <c r="J47" s="51" t="s">
        <v>22</v>
      </c>
      <c r="K47" s="34" t="s">
        <v>20</v>
      </c>
      <c r="L47" s="34" t="s">
        <v>21</v>
      </c>
      <c r="M47" s="34" t="s">
        <v>22</v>
      </c>
    </row>
    <row r="48" spans="1:13" ht="15.75" customHeight="1">
      <c r="A48" s="51">
        <v>1</v>
      </c>
      <c r="B48" s="51">
        <v>2</v>
      </c>
      <c r="C48" s="51">
        <v>3</v>
      </c>
      <c r="D48" s="51">
        <v>4</v>
      </c>
      <c r="E48" s="51">
        <v>5</v>
      </c>
      <c r="F48" s="51">
        <v>6</v>
      </c>
      <c r="G48" s="51">
        <v>7</v>
      </c>
      <c r="H48" s="51">
        <v>8</v>
      </c>
      <c r="I48" s="51">
        <v>9</v>
      </c>
      <c r="J48" s="51">
        <v>10</v>
      </c>
      <c r="K48" s="51">
        <v>11</v>
      </c>
      <c r="L48" s="51">
        <v>12</v>
      </c>
      <c r="M48" s="51">
        <v>13</v>
      </c>
    </row>
    <row r="49" spans="1:13" ht="15.75">
      <c r="A49" s="51">
        <v>1</v>
      </c>
      <c r="B49" s="52" t="s">
        <v>9</v>
      </c>
      <c r="C49" s="22"/>
      <c r="D49" s="51"/>
      <c r="E49" s="51"/>
      <c r="F49" s="51"/>
      <c r="G49" s="51"/>
      <c r="H49" s="51"/>
      <c r="I49" s="51"/>
      <c r="J49" s="51"/>
      <c r="K49" s="51"/>
      <c r="L49" s="51"/>
      <c r="M49" s="51"/>
    </row>
    <row r="50" spans="1:13" ht="15.75">
      <c r="A50" s="169" t="s">
        <v>304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1"/>
    </row>
    <row r="51" spans="1:13" ht="25.5">
      <c r="A51" s="51" t="s">
        <v>54</v>
      </c>
      <c r="B51" s="74" t="s">
        <v>294</v>
      </c>
      <c r="C51" s="60" t="s">
        <v>56</v>
      </c>
      <c r="D51" s="60" t="s">
        <v>61</v>
      </c>
      <c r="E51" s="51">
        <v>16</v>
      </c>
      <c r="F51" s="51">
        <v>0</v>
      </c>
      <c r="G51" s="51">
        <f>E51+F51</f>
        <v>16</v>
      </c>
      <c r="H51" s="51">
        <f>16</f>
        <v>16</v>
      </c>
      <c r="I51" s="51"/>
      <c r="J51" s="51">
        <f>I51+H51</f>
        <v>16</v>
      </c>
      <c r="K51" s="51">
        <v>0</v>
      </c>
      <c r="L51" s="51">
        <v>0</v>
      </c>
      <c r="M51" s="51">
        <v>0</v>
      </c>
    </row>
    <row r="52" spans="1:13" ht="15.75">
      <c r="A52" s="139">
        <v>0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</row>
    <row r="53" spans="1:13" ht="15.75" hidden="1">
      <c r="A53" s="155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</row>
    <row r="54" spans="1:13" ht="15.75">
      <c r="A54" s="51">
        <v>2</v>
      </c>
      <c r="B54" s="52" t="s">
        <v>10</v>
      </c>
      <c r="C54" s="22"/>
      <c r="D54" s="51"/>
      <c r="E54" s="51"/>
      <c r="F54" s="51" t="s">
        <v>66</v>
      </c>
      <c r="G54" s="51"/>
      <c r="H54" s="36"/>
      <c r="I54" s="51" t="s">
        <v>66</v>
      </c>
      <c r="J54" s="51" t="s">
        <v>66</v>
      </c>
      <c r="K54" s="51"/>
      <c r="L54" s="36"/>
      <c r="M54" s="36"/>
    </row>
    <row r="55" spans="1:13" ht="25.5">
      <c r="A55" s="51" t="s">
        <v>67</v>
      </c>
      <c r="B55" s="56" t="s">
        <v>295</v>
      </c>
      <c r="C55" s="22" t="s">
        <v>56</v>
      </c>
      <c r="D55" s="51" t="s">
        <v>296</v>
      </c>
      <c r="E55" s="51">
        <v>1304</v>
      </c>
      <c r="F55" s="51">
        <v>0</v>
      </c>
      <c r="G55" s="51">
        <f>E55+F55</f>
        <v>1304</v>
      </c>
      <c r="H55" s="36">
        <f>1346+33</f>
        <v>1379</v>
      </c>
      <c r="I55" s="51">
        <v>0</v>
      </c>
      <c r="J55" s="51">
        <v>1379</v>
      </c>
      <c r="K55" s="51">
        <f>H55-E55</f>
        <v>75</v>
      </c>
      <c r="L55" s="36">
        <v>0</v>
      </c>
      <c r="M55" s="36">
        <v>75</v>
      </c>
    </row>
    <row r="56" spans="1:13" ht="15.75">
      <c r="A56" s="51" t="s">
        <v>69</v>
      </c>
      <c r="B56" s="56" t="s">
        <v>297</v>
      </c>
      <c r="C56" s="22" t="s">
        <v>187</v>
      </c>
      <c r="D56" s="51" t="s">
        <v>296</v>
      </c>
      <c r="E56" s="51">
        <v>2</v>
      </c>
      <c r="F56" s="51">
        <v>0</v>
      </c>
      <c r="G56" s="51">
        <f>E56+F56</f>
        <v>2</v>
      </c>
      <c r="H56" s="36">
        <v>2</v>
      </c>
      <c r="I56" s="51">
        <v>0</v>
      </c>
      <c r="J56" s="51">
        <v>2</v>
      </c>
      <c r="K56" s="51">
        <v>0</v>
      </c>
      <c r="L56" s="36">
        <v>0</v>
      </c>
      <c r="M56" s="36">
        <v>0</v>
      </c>
    </row>
    <row r="57" spans="1:13" ht="63.75">
      <c r="A57" s="51" t="s">
        <v>72</v>
      </c>
      <c r="B57" s="56" t="s">
        <v>298</v>
      </c>
      <c r="C57" s="22" t="s">
        <v>187</v>
      </c>
      <c r="D57" s="51" t="s">
        <v>299</v>
      </c>
      <c r="E57" s="51">
        <v>26</v>
      </c>
      <c r="F57" s="51">
        <v>0</v>
      </c>
      <c r="G57" s="51">
        <f>E57+F57</f>
        <v>26</v>
      </c>
      <c r="H57" s="36">
        <v>26</v>
      </c>
      <c r="I57" s="51">
        <v>0</v>
      </c>
      <c r="J57" s="51">
        <v>26</v>
      </c>
      <c r="K57" s="51">
        <v>0</v>
      </c>
      <c r="L57" s="36">
        <v>0</v>
      </c>
      <c r="M57" s="36">
        <v>0</v>
      </c>
    </row>
    <row r="58" spans="1:13" ht="15.75">
      <c r="A58" s="139" t="s">
        <v>64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</row>
    <row r="59" spans="1:13" ht="15.75" hidden="1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</row>
    <row r="60" spans="1:13" ht="15.75">
      <c r="A60" s="51">
        <v>3</v>
      </c>
      <c r="B60" s="52" t="s">
        <v>11</v>
      </c>
      <c r="C60" s="22"/>
      <c r="D60" s="51" t="s">
        <v>66</v>
      </c>
      <c r="E60" s="51" t="s">
        <v>66</v>
      </c>
      <c r="F60" s="51" t="s">
        <v>66</v>
      </c>
      <c r="G60" s="51"/>
      <c r="H60" s="36"/>
      <c r="I60" s="51" t="s">
        <v>66</v>
      </c>
      <c r="J60" s="51" t="s">
        <v>66</v>
      </c>
      <c r="K60" s="51"/>
      <c r="L60" s="36"/>
      <c r="M60" s="36"/>
    </row>
    <row r="61" spans="1:13" ht="38.25">
      <c r="A61" s="51" t="s">
        <v>149</v>
      </c>
      <c r="B61" s="56" t="s">
        <v>300</v>
      </c>
      <c r="C61" s="22" t="s">
        <v>56</v>
      </c>
      <c r="D61" s="51" t="s">
        <v>296</v>
      </c>
      <c r="E61" s="51">
        <v>82</v>
      </c>
      <c r="F61" s="51">
        <v>0</v>
      </c>
      <c r="G61" s="51">
        <f>E61+F61</f>
        <v>82</v>
      </c>
      <c r="H61" s="36">
        <v>86</v>
      </c>
      <c r="I61" s="51">
        <v>0</v>
      </c>
      <c r="J61" s="51">
        <v>86</v>
      </c>
      <c r="K61" s="51">
        <f>G61-J61</f>
        <v>-4</v>
      </c>
      <c r="L61" s="36">
        <v>0</v>
      </c>
      <c r="M61" s="36">
        <v>-4</v>
      </c>
    </row>
    <row r="62" spans="1:13" ht="25.5">
      <c r="A62" s="51" t="s">
        <v>87</v>
      </c>
      <c r="B62" s="74" t="s">
        <v>301</v>
      </c>
      <c r="C62" s="60" t="s">
        <v>85</v>
      </c>
      <c r="D62" s="60" t="s">
        <v>143</v>
      </c>
      <c r="E62" s="101">
        <f>E31/E51</f>
        <v>297101.25</v>
      </c>
      <c r="F62" s="51">
        <v>0</v>
      </c>
      <c r="G62" s="101">
        <f>E62+F62</f>
        <v>297101.25</v>
      </c>
      <c r="H62" s="102">
        <f>H31/H51</f>
        <v>295928.354375</v>
      </c>
      <c r="I62" s="51">
        <v>0</v>
      </c>
      <c r="J62" s="39">
        <f>H62+I62</f>
        <v>295928.354375</v>
      </c>
      <c r="K62" s="39">
        <f>H62-E62</f>
        <v>-1172.8956250000047</v>
      </c>
      <c r="L62" s="51">
        <v>0</v>
      </c>
      <c r="M62" s="40">
        <f>K62+L62</f>
        <v>-1172.8956250000047</v>
      </c>
    </row>
    <row r="63" spans="1:13" ht="15.75">
      <c r="A63" s="139" t="s">
        <v>95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</row>
    <row r="64" spans="1:13" ht="15.75">
      <c r="A64" s="149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</row>
    <row r="65" spans="1:13" ht="15.75">
      <c r="A65" s="51">
        <v>4</v>
      </c>
      <c r="B65" s="52" t="s">
        <v>12</v>
      </c>
      <c r="C65" s="22"/>
      <c r="D65" s="51" t="s">
        <v>66</v>
      </c>
      <c r="E65" s="51" t="s">
        <v>66</v>
      </c>
      <c r="F65" s="51" t="s">
        <v>66</v>
      </c>
      <c r="G65" s="51"/>
      <c r="H65" s="36"/>
      <c r="I65" s="51" t="s">
        <v>66</v>
      </c>
      <c r="J65" s="51" t="s">
        <v>66</v>
      </c>
      <c r="K65" s="51"/>
      <c r="L65" s="36"/>
      <c r="M65" s="36"/>
    </row>
    <row r="66" spans="1:13" ht="26.25">
      <c r="A66" s="23" t="s">
        <v>102</v>
      </c>
      <c r="B66" s="77" t="s">
        <v>302</v>
      </c>
      <c r="C66" s="60" t="s">
        <v>108</v>
      </c>
      <c r="D66" s="60" t="s">
        <v>303</v>
      </c>
      <c r="E66" s="41">
        <v>100</v>
      </c>
      <c r="F66" s="51">
        <v>0</v>
      </c>
      <c r="G66" s="41">
        <f>E66+F66</f>
        <v>100</v>
      </c>
      <c r="H66" s="36">
        <v>100</v>
      </c>
      <c r="I66" s="51">
        <v>0</v>
      </c>
      <c r="J66" s="41">
        <f>H66+I66</f>
        <v>100</v>
      </c>
      <c r="K66" s="41">
        <f>J66-G66</f>
        <v>0</v>
      </c>
      <c r="L66" s="51">
        <v>0</v>
      </c>
      <c r="M66" s="42">
        <f>K66+L66</f>
        <v>0</v>
      </c>
    </row>
    <row r="67" spans="1:13" s="15" customFormat="1" ht="15" customHeight="1">
      <c r="A67" s="134" t="s">
        <v>95</v>
      </c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</row>
    <row r="68" spans="1:13" s="15" customFormat="1" ht="3" customHeight="1" hidden="1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</row>
    <row r="69" spans="1:13" ht="15.75">
      <c r="A69" s="169" t="s">
        <v>305</v>
      </c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1"/>
    </row>
    <row r="70" spans="1:13" ht="15.75">
      <c r="A70" s="51">
        <v>1</v>
      </c>
      <c r="B70" s="52" t="s">
        <v>9</v>
      </c>
      <c r="C70" s="22"/>
      <c r="D70" s="51"/>
      <c r="E70" s="51"/>
      <c r="F70" s="51"/>
      <c r="G70" s="51"/>
      <c r="H70" s="51"/>
      <c r="I70" s="51"/>
      <c r="J70" s="51"/>
      <c r="K70" s="51"/>
      <c r="L70" s="51"/>
      <c r="M70" s="51"/>
    </row>
    <row r="71" spans="1:13" ht="30" customHeight="1">
      <c r="A71" s="51" t="s">
        <v>54</v>
      </c>
      <c r="B71" s="74" t="s">
        <v>306</v>
      </c>
      <c r="C71" s="60" t="s">
        <v>142</v>
      </c>
      <c r="D71" s="60" t="s">
        <v>307</v>
      </c>
      <c r="E71" s="51">
        <v>0</v>
      </c>
      <c r="F71" s="51">
        <v>161570</v>
      </c>
      <c r="G71" s="51">
        <f>E71+F71</f>
        <v>161570</v>
      </c>
      <c r="H71" s="51">
        <f>0</f>
        <v>0</v>
      </c>
      <c r="I71" s="51">
        <v>161570</v>
      </c>
      <c r="J71" s="51">
        <f>I71+H71</f>
        <v>161570</v>
      </c>
      <c r="K71" s="51">
        <v>0</v>
      </c>
      <c r="L71" s="51">
        <v>0</v>
      </c>
      <c r="M71" s="51">
        <v>0</v>
      </c>
    </row>
    <row r="72" spans="1:13" ht="15.75">
      <c r="A72" s="139" t="s">
        <v>64</v>
      </c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</row>
    <row r="73" spans="1:13" ht="15.75" hidden="1">
      <c r="A73" s="155"/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</row>
    <row r="74" spans="1:13" ht="15.75">
      <c r="A74" s="51">
        <v>2</v>
      </c>
      <c r="B74" s="52" t="s">
        <v>10</v>
      </c>
      <c r="C74" s="22"/>
      <c r="D74" s="51"/>
      <c r="E74" s="51"/>
      <c r="F74" s="51" t="s">
        <v>66</v>
      </c>
      <c r="G74" s="51"/>
      <c r="H74" s="36"/>
      <c r="I74" s="51" t="s">
        <v>66</v>
      </c>
      <c r="J74" s="51" t="s">
        <v>66</v>
      </c>
      <c r="K74" s="51"/>
      <c r="L74" s="36"/>
      <c r="M74" s="36"/>
    </row>
    <row r="75" spans="1:13" ht="25.5">
      <c r="A75" s="51" t="s">
        <v>67</v>
      </c>
      <c r="B75" s="56" t="s">
        <v>308</v>
      </c>
      <c r="C75" s="22" t="s">
        <v>56</v>
      </c>
      <c r="D75" s="51"/>
      <c r="E75" s="51">
        <v>0</v>
      </c>
      <c r="F75" s="51">
        <v>6</v>
      </c>
      <c r="G75" s="51">
        <f>E75+F75</f>
        <v>6</v>
      </c>
      <c r="H75" s="36">
        <v>0</v>
      </c>
      <c r="I75" s="51">
        <v>6</v>
      </c>
      <c r="J75" s="51">
        <v>6</v>
      </c>
      <c r="K75" s="51">
        <v>0</v>
      </c>
      <c r="L75" s="51">
        <v>0</v>
      </c>
      <c r="M75" s="51">
        <v>0</v>
      </c>
    </row>
    <row r="76" spans="1:13" ht="15.75">
      <c r="A76" s="139" t="s">
        <v>64</v>
      </c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</row>
    <row r="77" spans="1:13" ht="15.75" hidden="1">
      <c r="A77" s="149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</row>
    <row r="78" spans="1:13" ht="15.75">
      <c r="A78" s="51">
        <v>3</v>
      </c>
      <c r="B78" s="52" t="s">
        <v>11</v>
      </c>
      <c r="C78" s="22"/>
      <c r="D78" s="51" t="s">
        <v>66</v>
      </c>
      <c r="E78" s="51" t="s">
        <v>66</v>
      </c>
      <c r="F78" s="51" t="s">
        <v>66</v>
      </c>
      <c r="G78" s="51"/>
      <c r="H78" s="36"/>
      <c r="I78" s="51" t="s">
        <v>66</v>
      </c>
      <c r="J78" s="51" t="s">
        <v>66</v>
      </c>
      <c r="K78" s="51"/>
      <c r="L78" s="36"/>
      <c r="M78" s="36"/>
    </row>
    <row r="79" spans="1:13" ht="25.5">
      <c r="A79" s="51" t="s">
        <v>149</v>
      </c>
      <c r="B79" s="56" t="s">
        <v>309</v>
      </c>
      <c r="C79" s="22" t="s">
        <v>85</v>
      </c>
      <c r="D79" s="51" t="s">
        <v>151</v>
      </c>
      <c r="E79" s="39">
        <v>0</v>
      </c>
      <c r="F79" s="39">
        <f>F71/F75</f>
        <v>26928.333333333332</v>
      </c>
      <c r="G79" s="39">
        <f>E79+F79</f>
        <v>26928.333333333332</v>
      </c>
      <c r="H79" s="40">
        <v>0</v>
      </c>
      <c r="I79" s="39">
        <f>I71/I75</f>
        <v>26928.333333333332</v>
      </c>
      <c r="J79" s="39">
        <f>I79</f>
        <v>26928.333333333332</v>
      </c>
      <c r="K79" s="39">
        <v>0</v>
      </c>
      <c r="L79" s="40">
        <v>0</v>
      </c>
      <c r="M79" s="40">
        <v>0</v>
      </c>
    </row>
    <row r="80" spans="1:13" ht="22.5" customHeight="1">
      <c r="A80" s="139" t="s">
        <v>95</v>
      </c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</row>
    <row r="81" spans="1:13" ht="29.25" customHeight="1" hidden="1">
      <c r="A81" s="149"/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</row>
    <row r="82" spans="1:13" s="15" customFormat="1" ht="16.5" customHeight="1">
      <c r="A82" s="134" t="s">
        <v>24</v>
      </c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</row>
    <row r="83" spans="1:13" ht="44.25" customHeight="1" hidden="1">
      <c r="A83" s="155"/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</row>
    <row r="84" spans="1:13" ht="15.75">
      <c r="A84" s="1"/>
      <c r="B84" s="46"/>
      <c r="C84" s="45"/>
      <c r="D84" s="46"/>
      <c r="E84" s="45"/>
      <c r="F84" s="45"/>
      <c r="G84" s="45"/>
      <c r="H84" s="45"/>
      <c r="I84" s="45"/>
      <c r="J84" s="45"/>
      <c r="K84" s="45"/>
      <c r="L84" s="45"/>
      <c r="M84" s="45"/>
    </row>
    <row r="85" spans="1:13" ht="15.75">
      <c r="A85" s="5" t="s">
        <v>39</v>
      </c>
      <c r="B85" s="30"/>
      <c r="C85" s="5"/>
      <c r="D85" s="30"/>
      <c r="E85" s="45"/>
      <c r="F85" s="45"/>
      <c r="G85" s="45"/>
      <c r="H85" s="45"/>
      <c r="I85" s="45"/>
      <c r="J85" s="45"/>
      <c r="K85" s="45"/>
      <c r="L85" s="45"/>
      <c r="M85" s="45"/>
    </row>
    <row r="86" spans="1:13" ht="15.75">
      <c r="A86" s="138" t="s">
        <v>40</v>
      </c>
      <c r="B86" s="138"/>
      <c r="C86" s="138"/>
      <c r="D86" s="138"/>
      <c r="E86" s="45"/>
      <c r="F86" s="45"/>
      <c r="G86" s="45"/>
      <c r="H86" s="45"/>
      <c r="I86" s="45"/>
      <c r="J86" s="45"/>
      <c r="K86" s="45"/>
      <c r="L86" s="45"/>
      <c r="M86" s="45"/>
    </row>
    <row r="87" spans="1:13" ht="15.75">
      <c r="A87" s="7" t="s">
        <v>41</v>
      </c>
      <c r="B87" s="31"/>
      <c r="C87" s="7"/>
      <c r="D87" s="31"/>
      <c r="E87" s="45"/>
      <c r="F87" s="45"/>
      <c r="G87" s="45"/>
      <c r="H87" s="45"/>
      <c r="I87" s="45"/>
      <c r="J87" s="45"/>
      <c r="K87" s="45"/>
      <c r="L87" s="45"/>
      <c r="M87" s="45"/>
    </row>
    <row r="88" spans="1:13" ht="15.75">
      <c r="A88" s="151" t="s">
        <v>116</v>
      </c>
      <c r="B88" s="151"/>
      <c r="C88" s="151"/>
      <c r="D88" s="151"/>
      <c r="E88" s="151"/>
      <c r="F88" s="45"/>
      <c r="G88" s="45"/>
      <c r="H88" s="45"/>
      <c r="I88" s="45"/>
      <c r="J88" s="45"/>
      <c r="K88" s="45"/>
      <c r="L88" s="45"/>
      <c r="M88" s="45"/>
    </row>
    <row r="89" spans="1:13" ht="15.75">
      <c r="A89" s="151"/>
      <c r="B89" s="151"/>
      <c r="C89" s="151"/>
      <c r="D89" s="151"/>
      <c r="E89" s="151"/>
      <c r="F89" s="45"/>
      <c r="G89" s="156"/>
      <c r="H89" s="156"/>
      <c r="I89" s="45"/>
      <c r="J89" s="156" t="s">
        <v>118</v>
      </c>
      <c r="K89" s="156"/>
      <c r="L89" s="156"/>
      <c r="M89" s="156"/>
    </row>
    <row r="90" spans="1:13" ht="29.25" customHeight="1">
      <c r="A90" s="130"/>
      <c r="B90" s="193"/>
      <c r="C90" s="130"/>
      <c r="D90" s="193"/>
      <c r="E90" s="130"/>
      <c r="F90" s="45"/>
      <c r="G90" s="153" t="s">
        <v>13</v>
      </c>
      <c r="H90" s="153"/>
      <c r="I90" s="45"/>
      <c r="J90" s="152" t="s">
        <v>29</v>
      </c>
      <c r="K90" s="152"/>
      <c r="L90" s="152"/>
      <c r="M90" s="152"/>
    </row>
    <row r="91" spans="1:13" ht="15.75">
      <c r="A91" s="151" t="s">
        <v>490</v>
      </c>
      <c r="B91" s="151"/>
      <c r="C91" s="151"/>
      <c r="D91" s="151"/>
      <c r="E91" s="151"/>
      <c r="F91" s="45"/>
      <c r="G91" s="156"/>
      <c r="H91" s="156"/>
      <c r="I91" s="45"/>
      <c r="J91" s="156" t="s">
        <v>270</v>
      </c>
      <c r="K91" s="156"/>
      <c r="L91" s="156"/>
      <c r="M91" s="156"/>
    </row>
    <row r="92" spans="1:13" ht="15.75">
      <c r="A92" s="151"/>
      <c r="B92" s="151"/>
      <c r="C92" s="151"/>
      <c r="D92" s="151"/>
      <c r="E92" s="151"/>
      <c r="F92" s="45"/>
      <c r="G92" s="153" t="s">
        <v>13</v>
      </c>
      <c r="H92" s="153"/>
      <c r="I92" s="45"/>
      <c r="J92" s="152" t="s">
        <v>29</v>
      </c>
      <c r="K92" s="152"/>
      <c r="L92" s="152"/>
      <c r="M92" s="152"/>
    </row>
  </sheetData>
  <sheetProtection/>
  <mergeCells count="78">
    <mergeCell ref="A91:E92"/>
    <mergeCell ref="G91:H91"/>
    <mergeCell ref="J91:M91"/>
    <mergeCell ref="G92:H92"/>
    <mergeCell ref="J92:M92"/>
    <mergeCell ref="B32:D32"/>
    <mergeCell ref="A50:M50"/>
    <mergeCell ref="A69:M69"/>
    <mergeCell ref="A72:M72"/>
    <mergeCell ref="A73:M73"/>
    <mergeCell ref="A83:M83"/>
    <mergeCell ref="A86:D86"/>
    <mergeCell ref="A88:E89"/>
    <mergeCell ref="G89:H89"/>
    <mergeCell ref="J89:M89"/>
    <mergeCell ref="G90:H90"/>
    <mergeCell ref="J90:M90"/>
    <mergeCell ref="A59:M59"/>
    <mergeCell ref="A63:M63"/>
    <mergeCell ref="A64:M64"/>
    <mergeCell ref="A67:M67"/>
    <mergeCell ref="A68:M68"/>
    <mergeCell ref="A82:M82"/>
    <mergeCell ref="A76:M76"/>
    <mergeCell ref="A77:M77"/>
    <mergeCell ref="A80:M80"/>
    <mergeCell ref="A81:M81"/>
    <mergeCell ref="E46:G46"/>
    <mergeCell ref="H46:J46"/>
    <mergeCell ref="K46:M46"/>
    <mergeCell ref="A52:M52"/>
    <mergeCell ref="A53:M53"/>
    <mergeCell ref="A58:M58"/>
    <mergeCell ref="B40:D40"/>
    <mergeCell ref="B41:D41"/>
    <mergeCell ref="B42:D42"/>
    <mergeCell ref="A46:A47"/>
    <mergeCell ref="B46:B47"/>
    <mergeCell ref="C46:C47"/>
    <mergeCell ref="D46:D47"/>
    <mergeCell ref="A34:M34"/>
    <mergeCell ref="A35:M35"/>
    <mergeCell ref="A36:M36"/>
    <mergeCell ref="A38:A39"/>
    <mergeCell ref="B38:D39"/>
    <mergeCell ref="E38:G38"/>
    <mergeCell ref="H38:J38"/>
    <mergeCell ref="K38:M38"/>
    <mergeCell ref="R28:T28"/>
    <mergeCell ref="U28:W28"/>
    <mergeCell ref="X28:Z28"/>
    <mergeCell ref="B30:D30"/>
    <mergeCell ref="B31:D31"/>
    <mergeCell ref="B33:D33"/>
    <mergeCell ref="B24:M24"/>
    <mergeCell ref="A28:A29"/>
    <mergeCell ref="B28:D29"/>
    <mergeCell ref="E28:G28"/>
    <mergeCell ref="H28:J28"/>
    <mergeCell ref="K28:M28"/>
    <mergeCell ref="A13:M13"/>
    <mergeCell ref="B15:M15"/>
    <mergeCell ref="B16:M16"/>
    <mergeCell ref="A18:M18"/>
    <mergeCell ref="B22:M22"/>
    <mergeCell ref="B23:M23"/>
    <mergeCell ref="A9:A10"/>
    <mergeCell ref="E9:M9"/>
    <mergeCell ref="E10:M10"/>
    <mergeCell ref="A11:A12"/>
    <mergeCell ref="E11:M11"/>
    <mergeCell ref="E12:M12"/>
    <mergeCell ref="J1:M4"/>
    <mergeCell ref="A5:M5"/>
    <mergeCell ref="A6:M6"/>
    <mergeCell ref="A7:A8"/>
    <mergeCell ref="E7:M7"/>
    <mergeCell ref="E8:M8"/>
  </mergeCells>
  <printOptions/>
  <pageMargins left="0.35433070866141736" right="0.15748031496062992" top="0.15748031496062992" bottom="0.11811023622047245" header="0.31496062992125984" footer="0.31496062992125984"/>
  <pageSetup horizontalDpi="600" verticalDpi="600" orientation="landscape" paperSize="9" scale="80" r:id="rId1"/>
  <rowBreaks count="1" manualBreakCount="1">
    <brk id="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T.EKONOMIST</cp:lastModifiedBy>
  <cp:lastPrinted>2020-02-05T07:13:22Z</cp:lastPrinted>
  <dcterms:created xsi:type="dcterms:W3CDTF">2018-12-28T08:43:53Z</dcterms:created>
  <dcterms:modified xsi:type="dcterms:W3CDTF">2020-02-05T07:34:31Z</dcterms:modified>
  <cp:category/>
  <cp:version/>
  <cp:contentType/>
  <cp:contentStatus/>
</cp:coreProperties>
</file>