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ДІЯ 2025\Діючі договори\"/>
    </mc:Choice>
  </mc:AlternateContent>
  <xr:revisionPtr revIDLastSave="0" documentId="8_{B90D910E-7639-4B16-9A78-C4FD1184D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definedNames>
    <definedName name="_xlnm._FilterDatabase" localSheetId="0" hidden="1">Sheet!$A$4:$Q$38</definedName>
  </definedNames>
  <calcPr calcId="191029"/>
</workbook>
</file>

<file path=xl/calcChain.xml><?xml version="1.0" encoding="utf-8"?>
<calcChain xmlns="http://schemas.openxmlformats.org/spreadsheetml/2006/main">
  <c r="D37" i="1" l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C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</calcChain>
</file>

<file path=xl/sharedStrings.xml><?xml version="1.0" encoding="utf-8"?>
<sst xmlns="http://schemas.openxmlformats.org/spreadsheetml/2006/main" count="382" uniqueCount="207">
  <si>
    <t xml:space="preserve"> Ганг Alfabeto Jupiter 2212-SR</t>
  </si>
  <si>
    <t xml:space="preserve"> Ганг Alfabeto Jupiter 2212-SR(Музичні інструменти код ДК 021:2015-373100004)</t>
  </si>
  <si>
    <t>004/009-071146/03МА</t>
  </si>
  <si>
    <t>004/009/002-0008341/001МЮ</t>
  </si>
  <si>
    <t>0127c3bef52b43cd8465f4ba9da55cfe</t>
  </si>
  <si>
    <t>02/04/25</t>
  </si>
  <si>
    <t>026/25</t>
  </si>
  <si>
    <t>03338030</t>
  </si>
  <si>
    <t>03351823</t>
  </si>
  <si>
    <t>03361661</t>
  </si>
  <si>
    <t>041225</t>
  </si>
  <si>
    <t>09310000-5 Електрична енергія</t>
  </si>
  <si>
    <t>09320000-8 Пара, гаряча вода та пов’язана продукція</t>
  </si>
  <si>
    <t>1</t>
  </si>
  <si>
    <t>11/2025</t>
  </si>
  <si>
    <t>12/2025</t>
  </si>
  <si>
    <t>124</t>
  </si>
  <si>
    <t>141139</t>
  </si>
  <si>
    <t>16</t>
  </si>
  <si>
    <t>18/2025</t>
  </si>
  <si>
    <t>19/2025</t>
  </si>
  <si>
    <t>20344871</t>
  </si>
  <si>
    <t>21560766</t>
  </si>
  <si>
    <t>22306453</t>
  </si>
  <si>
    <t>2271700351</t>
  </si>
  <si>
    <t>2426105207</t>
  </si>
  <si>
    <t>2466801107</t>
  </si>
  <si>
    <t>2474103373</t>
  </si>
  <si>
    <t>25/491</t>
  </si>
  <si>
    <t>25/525</t>
  </si>
  <si>
    <t>251204</t>
  </si>
  <si>
    <t>251204/1</t>
  </si>
  <si>
    <t>251204/2</t>
  </si>
  <si>
    <t>251504/1</t>
  </si>
  <si>
    <t>2613d7262bcd4329977901c6f3a51a69</t>
  </si>
  <si>
    <t>2850720313</t>
  </si>
  <si>
    <t>2869208937</t>
  </si>
  <si>
    <t>2951116822</t>
  </si>
  <si>
    <t>2d25637e14024f4ba6d5918ed928ec39</t>
  </si>
  <si>
    <t>2da802ddf0ad4a5486282c6ee3801896</t>
  </si>
  <si>
    <t>30</t>
  </si>
  <si>
    <t>30230000-0 Комп’ютерне обладнання</t>
  </si>
  <si>
    <t>30668603</t>
  </si>
  <si>
    <t>32340000-8 Мікрофони та гучномовці</t>
  </si>
  <si>
    <t>32b4b9803c554cf8b2c810fdb9fa9425</t>
  </si>
  <si>
    <t>3356567</t>
  </si>
  <si>
    <t>3409915770</t>
  </si>
  <si>
    <t>3628602991</t>
  </si>
  <si>
    <t>37061252</t>
  </si>
  <si>
    <t>37310000-4 Музичні інструменти</t>
  </si>
  <si>
    <t>37320000-7 Частини та приладдя до музичних інструментів</t>
  </si>
  <si>
    <t>37411078</t>
  </si>
  <si>
    <t>38650000-6 Фотографічне обладнання</t>
  </si>
  <si>
    <t>39102384</t>
  </si>
  <si>
    <t>3a973a6ab487458f9de018646ec66efa</t>
  </si>
  <si>
    <t>3d85850ac9eb4c6d99bcc0fe98902d97</t>
  </si>
  <si>
    <t>40913404</t>
  </si>
  <si>
    <t>415e025e6cec4c1fa856c64d8b68b3b9</t>
  </si>
  <si>
    <t>42223804</t>
  </si>
  <si>
    <t>42a4ceeae3ae42459ad58e4c60b31ded</t>
  </si>
  <si>
    <t>43035859</t>
  </si>
  <si>
    <t>44844539</t>
  </si>
  <si>
    <t>45233253-7 Влаштування тротуарного покриття</t>
  </si>
  <si>
    <t>45450000-6 Інші завершальні будівельні роботи</t>
  </si>
  <si>
    <t>45580766</t>
  </si>
  <si>
    <t>469/1/25</t>
  </si>
  <si>
    <t>48310000-4 Пакети програмного забезпечення для створення документів</t>
  </si>
  <si>
    <t>50310000-1 Технічне обслуговування і ремонт офісної техніки</t>
  </si>
  <si>
    <t>50410000-2 Послуги з ремонту і технічного обслуговування вимірювальних, випробувальних і контрольних приладів</t>
  </si>
  <si>
    <t>50800000-3 Послуги з різних видів ремонту і технічного обслуговування</t>
  </si>
  <si>
    <t>52</t>
  </si>
  <si>
    <t>5a7bd8abb06f471ca18b2608933a44cd</t>
  </si>
  <si>
    <t>5ad9006de5904aafa11a96c4354227be</t>
  </si>
  <si>
    <t>5de84c16ff3a4ca08b3a7f5126cd25ef</t>
  </si>
  <si>
    <t>63b1fb035e824e1fb774e33e7274904b</t>
  </si>
  <si>
    <t>64210000-1 Послуги телефонного зв’язку та передачі даних</t>
  </si>
  <si>
    <t>65110000-7 Розподіл води</t>
  </si>
  <si>
    <t>66510000-8 Страхові послуги</t>
  </si>
  <si>
    <t>696deb6574114f91a4f35b88e78d79c4</t>
  </si>
  <si>
    <t>6fabf11ee945497e8ddf428335c688cb</t>
  </si>
  <si>
    <t>703d2e8d6bad47e788674da35634da3c</t>
  </si>
  <si>
    <t>71520000-9 Послуги з нагляду за виконанням будівельних робіт</t>
  </si>
  <si>
    <t>72250000-2 Послуги, пов’язані із системами та підтримкою</t>
  </si>
  <si>
    <t>72410000-7 Послуги провайдерів</t>
  </si>
  <si>
    <t>734</t>
  </si>
  <si>
    <t>7533</t>
  </si>
  <si>
    <t>769599c1f1b443d888e6f9654f111000</t>
  </si>
  <si>
    <t>76d405395e3742e3ab34e848bbe8b669</t>
  </si>
  <si>
    <t>79710000-4 Охоронні послуги</t>
  </si>
  <si>
    <t>7a1e68724a584a729caf90199b911a2b</t>
  </si>
  <si>
    <t>803ef046dfda49878e206e73c69d0f03</t>
  </si>
  <si>
    <t>80570000-0 Послуги з професійної підготовки у сфері підвищення кваліфікації</t>
  </si>
  <si>
    <t>87849a5955ad42dca918879d4f8a51c2</t>
  </si>
  <si>
    <t>8b30aa1cd6104bbcba55f48431031e65</t>
  </si>
  <si>
    <t>8c361617469b4d0d946a8926265c48c5</t>
  </si>
  <si>
    <t>8de34c4e5f894052944d6105a52db8ef</t>
  </si>
  <si>
    <t>9-4/1</t>
  </si>
  <si>
    <t>90430000-0 Послуги з відведення стічних вод</t>
  </si>
  <si>
    <t>90510000-5 Утилізація/видалення сміття та поводження зі сміттям</t>
  </si>
  <si>
    <t>93d3d6a2afad449e8ebbef3d24bc29cc</t>
  </si>
  <si>
    <t>94b3702e1bf7408281d008e199983c8a</t>
  </si>
  <si>
    <t>Cтійка для малого барабана ТАМА HS60W</t>
  </si>
  <si>
    <t>Cтійка для малого барабана ТАМА HS60W (ДК 021:2015: 37320000-7 Частини та приладдя до музичних інструментів)</t>
  </si>
  <si>
    <t>ID контракту</t>
  </si>
  <si>
    <t>U/5233/1</t>
  </si>
  <si>
    <t>a624fa9443b5406a862e5d3fe867963e</t>
  </si>
  <si>
    <t>abb76b0249294a6dbd73d4a304a20fa3</t>
  </si>
  <si>
    <t>afcc46ccdd8045dda555b519c8989123</t>
  </si>
  <si>
    <t>b6302daec5a14d13aced31bbaf42f942</t>
  </si>
  <si>
    <t>c40a8e4cea644b109e4467963a8c9f96</t>
  </si>
  <si>
    <t>d22cd3579a6b4a4593ad31c4bef20a64</t>
  </si>
  <si>
    <t>ea78e7c686e6439b8c3aec4e25ffcc89</t>
  </si>
  <si>
    <t>ЄДРПОУ переможця</t>
  </si>
  <si>
    <t>Ідентифікатор договору (Використовується при звітуванні у E-data)</t>
  </si>
  <si>
    <t>Ідентифікатор закупівлі</t>
  </si>
  <si>
    <t>Ідентифікатор лота</t>
  </si>
  <si>
    <t>АКЦІОНЕРНЕ ТОВАРИСТВО "СТРАХОВА КОМПАНІЯ "ББС ІНШУРАНС"</t>
  </si>
  <si>
    <t>АКЦІОНЕРНЕ ТОВАРИСТВО "УКРТЕЛЕКОМ"</t>
  </si>
  <si>
    <t>Акустична система Prodipe PRO 7 V4 WW</t>
  </si>
  <si>
    <t>Акустична система Prodipe PRO 7 V4 WW код (ДК 021:2015 - 32340000-8 - Мікрофони та гучномовці)</t>
  </si>
  <si>
    <t>БЄЛОВ КОСТЯНТИН ЛЬВОВИЧ</t>
  </si>
  <si>
    <t>БІЛИШКО РУСЛАН ГРИГОРОВИЧ</t>
  </si>
  <si>
    <t>БОЖОК НАТАЛІЯ МИХАЙЛІВНА</t>
  </si>
  <si>
    <t>БОНДАРЕНКО ОЛЬГА МИКОЛАЇВНА</t>
  </si>
  <si>
    <t>БУЛАНИЙ ЮРІЙ АНАТОЛІЙОВИЧ</t>
  </si>
  <si>
    <t>Багатофункціональний пристрій Konica Minolta</t>
  </si>
  <si>
    <t>Багатофункціональний пристрій Konica Minolta BH4020i</t>
  </si>
  <si>
    <t>Відкриті торги з особливостями</t>
  </si>
  <si>
    <t>Дата закінчення договору:</t>
  </si>
  <si>
    <t>Дата підписання договору:</t>
  </si>
  <si>
    <t>Добровільне страхування майна  орендної будівлі за адресою м. Полтава вул. Алмазна буд.2А</t>
  </si>
  <si>
    <t>Добровільне страхування майна- нежитлової будівлі за адресою м. Полтава вул. Стрітенська буд.35</t>
  </si>
  <si>
    <t>Доступ до мережі Інтернет</t>
  </si>
  <si>
    <t>Доступ до мережі Інтернет (електронні комунікаційні послуги)</t>
  </si>
  <si>
    <t>Електрична енергія</t>
  </si>
  <si>
    <t>З ПДВ</t>
  </si>
  <si>
    <t>Закупівля без використання електронної системи</t>
  </si>
  <si>
    <t>Звіт створено 18 грудня о 12:59 з використанням http://zakupivli.pro</t>
  </si>
  <si>
    <t>КОМУНАЛЬНЕ ПІДПРИЄМСТВО ПОЛТАВСЬКОЇ ОБЛАСНОЇ РАДИ "ПОЛТАВАВОДОКАНАЛ"</t>
  </si>
  <si>
    <t>КОНОНЕНКО ДЕНИС АНДРІЙОВИЧ</t>
  </si>
  <si>
    <t>Класична гітара Salvador Cortez CC-06</t>
  </si>
  <si>
    <t>Класична гітара Salvador Cortez CC-06 (Музичні інструменти код ДК 021:2015-373100004)</t>
  </si>
  <si>
    <t>Код CPV</t>
  </si>
  <si>
    <t>ЛУКАШ ТИМУР ГРИГОРОВИЧ</t>
  </si>
  <si>
    <t>Немає лотів</t>
  </si>
  <si>
    <t>Номер договору</t>
  </si>
  <si>
    <t>Ні</t>
  </si>
  <si>
    <t>Охоронні послуги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</si>
  <si>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</si>
  <si>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</si>
  <si>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</si>
  <si>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ПРИВАТНЕ ПІДПРИЄМСТВО "ІНФОЛ-СЕРВІС"</t>
  </si>
  <si>
    <t>Педаль для  барабана в кейсі ТАМА HР900PMCS</t>
  </si>
  <si>
    <t>Педаль для  барабана в кейсі ТАМА HР900PMCS (ДК 021:2015: 37320000-7 Частини та приладдя до музичних інструментів)</t>
  </si>
  <si>
    <t>Педаль для бас-барабана ТАМА НР900PWN</t>
  </si>
  <si>
    <t>Педаль для бас-барабана ТАМА НР900PWN (ДК 021:2015: 37320000-7 Частини та приладдя до музичних інструментів)</t>
  </si>
  <si>
    <t>Переможець (назва)</t>
  </si>
  <si>
    <t>Плт/001374-JАН</t>
  </si>
  <si>
    <t>Послуги з навчання фахівця за курсом : «Курс підвищення кваліфікації з військового обліку з видачею свідоцтва державного зразка від КНЕУ»</t>
  </si>
  <si>
    <t>Послуги з обслуговування протипожежної сигналізації</t>
  </si>
  <si>
    <t>Послуги з передавання даних і повідомлень (електронні комунікаційні послуги), а також послуги, пов'язані технологічно з електронними комунікаційними послугами</t>
  </si>
  <si>
    <t>Послуги з постачання примірника та пакетів оновлень комп’ютерної програми “M.E.Doc” Модуль “Облік ПДВ” на рік</t>
  </si>
  <si>
    <t>Послуги з поточного аварійного ремонту підвального приміщення (найпростішого укриття) Полтавської дитячої музичної школи №1 ім. П. І. за адресою: вул. Стрітенська, 35, м. Полтава</t>
  </si>
  <si>
    <t>Послуги з поточного аварійного ремонту підвального приміщення (найпростішого укриття) Полтавської дитячої музичної школи №1 ім. П. І. за адресою: вул. Стрітенська, 35, м. Полтава (ДК 021:2015: 45450000-6 – Інші завершальні будівельні роботи)</t>
  </si>
  <si>
    <t>Послуги з технічного обслуговування  обладнання (сценічне та звукове)</t>
  </si>
  <si>
    <t>Послуги з технічного обслуговування  обладнання (сценічне та звукове) в Полтавській ДМШ №1 ім. П.І. Майбороди</t>
  </si>
  <si>
    <t>Послуги з управління  твердими побутовими відходами</t>
  </si>
  <si>
    <t>Послуги з централізованого водопостачання</t>
  </si>
  <si>
    <t xml:space="preserve">Послуги по обслуговуванню ПК «Універсал»  </t>
  </si>
  <si>
    <t>Послуги по обслуговуванню оргтехніки</t>
  </si>
  <si>
    <t>Послуги, пов'язані із системами та підтримкою (виготовлення, адміністрування та інформаційне супроводження веб-сайту Полтавської ДМШ№1 ім. П.І. Майбороди)</t>
  </si>
  <si>
    <t xml:space="preserve">Постачання примірника та пакетів оновлень комп’ютерної програми “M.E.Doc” Модуль “Звітність” </t>
  </si>
  <si>
    <t>Поточно аварійний ремонт вимощення відмостки будівлі Полтавської дитячої музичної школи №1 ім. П.І. Майбороди за адресою м. Полтава вул. Стрітенська буд. 35</t>
  </si>
  <si>
    <t>Поточно аварійний ремонт вимощення відмостки будівлі Полтавської дитячої музичної школи №1 ім. П.І. Майбороди за адресою м. Полтава вул. Стрітенська буд. 35 (ДК 021:2015 45233253-7  – Влаштування тротуарного покриття)</t>
  </si>
  <si>
    <t>Предмет закупівлі</t>
  </si>
  <si>
    <t>САВЧЕНКО ЮРІЙ МИКОЛАЙОВИЧ</t>
  </si>
  <si>
    <t>САМСОНОВА НАТАЛІЯ ПАВЛІВНА</t>
  </si>
  <si>
    <t>Статус договору</t>
  </si>
  <si>
    <t>Стійка для хай-хета ТАМА HР605</t>
  </si>
  <si>
    <t>Стійка для хай-хета ТАМА HР605 (ДК 021:2015: 37320000-7 Частини та приладдя до музичних інструментів)</t>
  </si>
  <si>
    <t>Сума договору</t>
  </si>
  <si>
    <t>ТОВАРИСТВО З ОБМЕЖЕНОЮ ВІДПОВІДАЛЬНІСТЮ "ІНФОСВІТ ІТ СЕРВІС"</t>
  </si>
  <si>
    <t>ТОВАРИСТВО З ОБМЕЖЕНОЮ ВІДПОВІДАЛЬНІСТЮ "ГРУПА КОМПАНІЙ "МЕДІАПРО"</t>
  </si>
  <si>
    <t>ТОВАРИСТВО З ОБМЕЖЕНОЮ ВІДПОВІДАЛЬНІСТЮ "МИРОТВОРЕЦЬ ПЛЮС"</t>
  </si>
  <si>
    <t>ТОВАРИСТВО З ОБМЕЖЕНОЮ ВІДПОВІДАЛЬНІСТЮ "МУЗИЧНИЙ КИТАЙ"</t>
  </si>
  <si>
    <t>ТОВАРИСТВО З ОБМЕЖЕНОЮ ВІДПОВІДАЛЬНІСТЮ "ПОЛТАВАЕНЕРГОЗБУТ"</t>
  </si>
  <si>
    <t>ТОВАРИСТВО З ОБМЕЖЕНОЮ ВІДПОВІДАЛЬНІСТЮ "СПЕЦТЕХСЕРВІС КОМПАНІ"</t>
  </si>
  <si>
    <t>ТОВАРИСТВО З ОБМЕЖЕНОЮ ВІДПОВІДАЛЬНІСТЮ «ЛінкАП Компані»</t>
  </si>
  <si>
    <t>Так</t>
  </si>
  <si>
    <t xml:space="preserve">Теплова енергія у вигляді гарячої води </t>
  </si>
  <si>
    <t>Технічне обслуговування  організаційної техніки</t>
  </si>
  <si>
    <t>Технічне обслуговування  оргтехніки</t>
  </si>
  <si>
    <t>Технічне обслуговування комп'ютерної та оргтехніки (50310000-1 - Технічне обслуговування і ремонт офісної техніки)</t>
  </si>
  <si>
    <t>Технічний нагляд за об'єктом "Послуги з  поточного аварійного ремонту підвального приміщення (найпростішого укриття) Полтавської дитячої музичної школи №1 ім. П. І. Майбороди  за адресою: вул. Стрітенська, 35, м. Полтава"</t>
  </si>
  <si>
    <t>Тип процедури</t>
  </si>
  <si>
    <t>Товариство з обмеженою відповідальністю "Спецтехсервіс компані"</t>
  </si>
  <si>
    <t>Узагальнена назва закупівлі</t>
  </si>
  <si>
    <t>Управління  твердими побутовими відходами</t>
  </si>
  <si>
    <t>Фотокамера Canon в комплекті</t>
  </si>
  <si>
    <t>Цифрове піаніно Alfabeto Animato Assai LE</t>
  </si>
  <si>
    <t>Цифрове піаніно Alfabeto Animato Assai LE (Музичні інструменти код ДК 021:2015-373100004)</t>
  </si>
  <si>
    <t>активний</t>
  </si>
  <si>
    <t>послуги з централізованого водовідведення</t>
  </si>
  <si>
    <t xml:space="preserve">постачання примірника та пакетів оновлень комп’ютерної програми “M.E.Doc” Модуль “Звітність” </t>
  </si>
  <si>
    <t>№</t>
  </si>
  <si>
    <t>ПЕРЕЛІК ДІЮЧИХ ДОГОВОРІВ НА 18.12.2025р.</t>
  </si>
  <si>
    <t>Полтавська дитяча музична школа №1 ім. П.І. Майбороди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</si>
</sst>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y.zakupivli.pro/remote/dispatcher/state_contracting_view/25921168" TargetMode="External"/><Relationship Id="rId21" Type="http://schemas.openxmlformats.org/officeDocument/2006/relationships/hyperlink" Target="https://my.zakupivli.pro/remote/dispatcher/state_purchase_view/61996922" TargetMode="External"/><Relationship Id="rId34" Type="http://schemas.openxmlformats.org/officeDocument/2006/relationships/hyperlink" Target="https://my.zakupivli.pro/remote/dispatcher/state_contracting_view/22807951" TargetMode="External"/><Relationship Id="rId42" Type="http://schemas.openxmlformats.org/officeDocument/2006/relationships/hyperlink" Target="https://my.zakupivli.pro/remote/dispatcher/state_purchase_view/62670500" TargetMode="External"/><Relationship Id="rId47" Type="http://schemas.openxmlformats.org/officeDocument/2006/relationships/hyperlink" Target="https://my.zakupivli.pro/remote/dispatcher/state_contracting_view/26134377" TargetMode="External"/><Relationship Id="rId50" Type="http://schemas.openxmlformats.org/officeDocument/2006/relationships/hyperlink" Target="https://my.zakupivli.pro/remote/dispatcher/state_purchase_view/56414964" TargetMode="External"/><Relationship Id="rId55" Type="http://schemas.openxmlformats.org/officeDocument/2006/relationships/hyperlink" Target="https://my.zakupivli.pro/remote/dispatcher/state_contracting_view/24848215" TargetMode="External"/><Relationship Id="rId63" Type="http://schemas.openxmlformats.org/officeDocument/2006/relationships/hyperlink" Target="https://my.zakupivli.pro/remote/dispatcher/state_contracting_view/26133550" TargetMode="External"/><Relationship Id="rId7" Type="http://schemas.openxmlformats.org/officeDocument/2006/relationships/hyperlink" Target="https://my.zakupivli.pro/remote/dispatcher/state_purchase_view/64567294" TargetMode="External"/><Relationship Id="rId2" Type="http://schemas.openxmlformats.org/officeDocument/2006/relationships/hyperlink" Target="https://my.zakupivli.pro/remote/dispatcher/state_contracting_view/22806520" TargetMode="External"/><Relationship Id="rId16" Type="http://schemas.openxmlformats.org/officeDocument/2006/relationships/hyperlink" Target="https://my.zakupivli.pro/remote/dispatcher/state_contracting_view/22808196" TargetMode="External"/><Relationship Id="rId29" Type="http://schemas.openxmlformats.org/officeDocument/2006/relationships/hyperlink" Target="https://my.zakupivli.pro/remote/dispatcher/state_purchase_view/64121803" TargetMode="External"/><Relationship Id="rId11" Type="http://schemas.openxmlformats.org/officeDocument/2006/relationships/hyperlink" Target="https://my.zakupivli.pro/remote/dispatcher/state_purchase_view/61987046" TargetMode="External"/><Relationship Id="rId24" Type="http://schemas.openxmlformats.org/officeDocument/2006/relationships/hyperlink" Target="https://my.zakupivli.pro/remote/dispatcher/state_contracting_view/25895807" TargetMode="External"/><Relationship Id="rId32" Type="http://schemas.openxmlformats.org/officeDocument/2006/relationships/hyperlink" Target="https://my.zakupivli.pro/remote/dispatcher/state_contracting_view/26134135" TargetMode="External"/><Relationship Id="rId37" Type="http://schemas.openxmlformats.org/officeDocument/2006/relationships/hyperlink" Target="https://my.zakupivli.pro/remote/dispatcher/state_purchase_view/62605466" TargetMode="External"/><Relationship Id="rId40" Type="http://schemas.openxmlformats.org/officeDocument/2006/relationships/hyperlink" Target="https://my.zakupivli.pro/remote/dispatcher/state_purchase_lot_view/1778695" TargetMode="External"/><Relationship Id="rId45" Type="http://schemas.openxmlformats.org/officeDocument/2006/relationships/hyperlink" Target="https://my.zakupivli.pro/remote/dispatcher/state_contracting_view/22807356" TargetMode="External"/><Relationship Id="rId53" Type="http://schemas.openxmlformats.org/officeDocument/2006/relationships/hyperlink" Target="https://my.zakupivli.pro/remote/dispatcher/state_contracting_view/22806732" TargetMode="External"/><Relationship Id="rId58" Type="http://schemas.openxmlformats.org/officeDocument/2006/relationships/hyperlink" Target="https://my.zakupivli.pro/remote/dispatcher/state_purchase_view/64122448" TargetMode="External"/><Relationship Id="rId66" Type="http://schemas.openxmlformats.org/officeDocument/2006/relationships/hyperlink" Target="https://my.zakupivli.pro/remote/dispatcher/state_purchase_view/54044290" TargetMode="External"/><Relationship Id="rId5" Type="http://schemas.openxmlformats.org/officeDocument/2006/relationships/hyperlink" Target="https://my.zakupivli.pro/remote/dispatcher/state_purchase_view/64123743" TargetMode="External"/><Relationship Id="rId61" Type="http://schemas.openxmlformats.org/officeDocument/2006/relationships/hyperlink" Target="https://my.zakupivli.pro/remote/dispatcher/state_contracting_view/26133269" TargetMode="External"/><Relationship Id="rId19" Type="http://schemas.openxmlformats.org/officeDocument/2006/relationships/hyperlink" Target="https://my.zakupivli.pro/remote/dispatcher/state_purchase_view/56428700" TargetMode="External"/><Relationship Id="rId14" Type="http://schemas.openxmlformats.org/officeDocument/2006/relationships/hyperlink" Target="https://my.zakupivli.pro/remote/dispatcher/state_contracting_view/26123015" TargetMode="External"/><Relationship Id="rId22" Type="http://schemas.openxmlformats.org/officeDocument/2006/relationships/hyperlink" Target="https://my.zakupivli.pro/remote/dispatcher/state_contracting_view/25223215" TargetMode="External"/><Relationship Id="rId27" Type="http://schemas.openxmlformats.org/officeDocument/2006/relationships/hyperlink" Target="https://my.zakupivli.pro/remote/dispatcher/state_purchase_view/64020787" TargetMode="External"/><Relationship Id="rId30" Type="http://schemas.openxmlformats.org/officeDocument/2006/relationships/hyperlink" Target="https://my.zakupivli.pro/remote/dispatcher/state_contracting_view/26133703" TargetMode="External"/><Relationship Id="rId35" Type="http://schemas.openxmlformats.org/officeDocument/2006/relationships/hyperlink" Target="https://my.zakupivli.pro/remote/dispatcher/state_purchase_view/62855489" TargetMode="External"/><Relationship Id="rId43" Type="http://schemas.openxmlformats.org/officeDocument/2006/relationships/hyperlink" Target="https://my.zakupivli.pro/remote/dispatcher/state_contracting_view/25511649" TargetMode="External"/><Relationship Id="rId48" Type="http://schemas.openxmlformats.org/officeDocument/2006/relationships/hyperlink" Target="https://my.zakupivli.pro/remote/dispatcher/state_purchase_view/56439821" TargetMode="External"/><Relationship Id="rId56" Type="http://schemas.openxmlformats.org/officeDocument/2006/relationships/hyperlink" Target="https://my.zakupivli.pro/remote/dispatcher/state_purchase_view/56414302" TargetMode="External"/><Relationship Id="rId64" Type="http://schemas.openxmlformats.org/officeDocument/2006/relationships/hyperlink" Target="https://my.zakupivli.pro/remote/dispatcher/state_purchase_view/56409626" TargetMode="External"/><Relationship Id="rId8" Type="http://schemas.openxmlformats.org/officeDocument/2006/relationships/hyperlink" Target="https://my.zakupivli.pro/remote/dispatcher/state_contracting_view/26326158" TargetMode="External"/><Relationship Id="rId51" Type="http://schemas.openxmlformats.org/officeDocument/2006/relationships/hyperlink" Target="https://my.zakupivli.pro/remote/dispatcher/state_contracting_view/22799826" TargetMode="External"/><Relationship Id="rId3" Type="http://schemas.openxmlformats.org/officeDocument/2006/relationships/hyperlink" Target="https://my.zakupivli.pro/remote/dispatcher/state_purchase_view/64120002" TargetMode="External"/><Relationship Id="rId12" Type="http://schemas.openxmlformats.org/officeDocument/2006/relationships/hyperlink" Target="https://my.zakupivli.pro/remote/dispatcher/state_contracting_view/25218978" TargetMode="External"/><Relationship Id="rId17" Type="http://schemas.openxmlformats.org/officeDocument/2006/relationships/hyperlink" Target="https://my.zakupivli.pro/remote/dispatcher/state_purchase_view/62182849" TargetMode="External"/><Relationship Id="rId25" Type="http://schemas.openxmlformats.org/officeDocument/2006/relationships/hyperlink" Target="https://my.zakupivli.pro/remote/dispatcher/state_purchase_view/63620272" TargetMode="External"/><Relationship Id="rId33" Type="http://schemas.openxmlformats.org/officeDocument/2006/relationships/hyperlink" Target="https://my.zakupivli.pro/remote/dispatcher/state_purchase_view/56435193" TargetMode="External"/><Relationship Id="rId38" Type="http://schemas.openxmlformats.org/officeDocument/2006/relationships/hyperlink" Target="https://my.zakupivli.pro/remote/dispatcher/state_contracting_view/25485198" TargetMode="External"/><Relationship Id="rId46" Type="http://schemas.openxmlformats.org/officeDocument/2006/relationships/hyperlink" Target="https://my.zakupivli.pro/remote/dispatcher/state_purchase_view/64123321" TargetMode="External"/><Relationship Id="rId59" Type="http://schemas.openxmlformats.org/officeDocument/2006/relationships/hyperlink" Target="https://my.zakupivli.pro/remote/dispatcher/state_contracting_view/26134009" TargetMode="External"/><Relationship Id="rId67" Type="http://schemas.openxmlformats.org/officeDocument/2006/relationships/hyperlink" Target="https://my.zakupivli.pro/remote/dispatcher/state_contracting_view/21771993" TargetMode="External"/><Relationship Id="rId20" Type="http://schemas.openxmlformats.org/officeDocument/2006/relationships/hyperlink" Target="https://my.zakupivli.pro/remote/dispatcher/state_contracting_view/22805477" TargetMode="External"/><Relationship Id="rId41" Type="http://schemas.openxmlformats.org/officeDocument/2006/relationships/hyperlink" Target="https://my.zakupivli.pro/remote/dispatcher/state_contracting_view/25451208" TargetMode="External"/><Relationship Id="rId54" Type="http://schemas.openxmlformats.org/officeDocument/2006/relationships/hyperlink" Target="https://my.zakupivli.pro/remote/dispatcher/state_purchase_view/61131505" TargetMode="External"/><Relationship Id="rId62" Type="http://schemas.openxmlformats.org/officeDocument/2006/relationships/hyperlink" Target="https://my.zakupivli.pro/remote/dispatcher/state_purchase_view/64121380" TargetMode="External"/><Relationship Id="rId1" Type="http://schemas.openxmlformats.org/officeDocument/2006/relationships/hyperlink" Target="https://my.zakupivli.pro/remote/dispatcher/state_purchase_view/56431570" TargetMode="External"/><Relationship Id="rId6" Type="http://schemas.openxmlformats.org/officeDocument/2006/relationships/hyperlink" Target="https://my.zakupivli.pro/remote/dispatcher/state_contracting_view/26134507" TargetMode="External"/><Relationship Id="rId15" Type="http://schemas.openxmlformats.org/officeDocument/2006/relationships/hyperlink" Target="https://my.zakupivli.pro/remote/dispatcher/state_purchase_view/56435989" TargetMode="External"/><Relationship Id="rId23" Type="http://schemas.openxmlformats.org/officeDocument/2006/relationships/hyperlink" Target="https://my.zakupivli.pro/remote/dispatcher/state_purchase_view/63561197" TargetMode="External"/><Relationship Id="rId28" Type="http://schemas.openxmlformats.org/officeDocument/2006/relationships/hyperlink" Target="https://my.zakupivli.pro/remote/dispatcher/state_contracting_view/26091495" TargetMode="External"/><Relationship Id="rId36" Type="http://schemas.openxmlformats.org/officeDocument/2006/relationships/hyperlink" Target="https://my.zakupivli.pro/remote/dispatcher/state_contracting_view/25589821" TargetMode="External"/><Relationship Id="rId49" Type="http://schemas.openxmlformats.org/officeDocument/2006/relationships/hyperlink" Target="https://my.zakupivli.pro/remote/dispatcher/state_contracting_view/22809875" TargetMode="External"/><Relationship Id="rId57" Type="http://schemas.openxmlformats.org/officeDocument/2006/relationships/hyperlink" Target="https://my.zakupivli.pro/remote/dispatcher/state_contracting_view/22799396" TargetMode="External"/><Relationship Id="rId10" Type="http://schemas.openxmlformats.org/officeDocument/2006/relationships/hyperlink" Target="https://my.zakupivli.pro/remote/dispatcher/state_contracting_view/22855832" TargetMode="External"/><Relationship Id="rId31" Type="http://schemas.openxmlformats.org/officeDocument/2006/relationships/hyperlink" Target="https://my.zakupivli.pro/remote/dispatcher/state_purchase_view/64122784" TargetMode="External"/><Relationship Id="rId44" Type="http://schemas.openxmlformats.org/officeDocument/2006/relationships/hyperlink" Target="https://my.zakupivli.pro/remote/dispatcher/state_purchase_view/56433683" TargetMode="External"/><Relationship Id="rId52" Type="http://schemas.openxmlformats.org/officeDocument/2006/relationships/hyperlink" Target="https://my.zakupivli.pro/remote/dispatcher/state_purchase_view/56431932" TargetMode="External"/><Relationship Id="rId60" Type="http://schemas.openxmlformats.org/officeDocument/2006/relationships/hyperlink" Target="https://my.zakupivli.pro/remote/dispatcher/state_purchase_view/64120673" TargetMode="External"/><Relationship Id="rId65" Type="http://schemas.openxmlformats.org/officeDocument/2006/relationships/hyperlink" Target="https://my.zakupivli.pro/remote/dispatcher/state_contracting_view/22797449" TargetMode="External"/><Relationship Id="rId4" Type="http://schemas.openxmlformats.org/officeDocument/2006/relationships/hyperlink" Target="https://my.zakupivli.pro/remote/dispatcher/state_contracting_view/26132973" TargetMode="External"/><Relationship Id="rId9" Type="http://schemas.openxmlformats.org/officeDocument/2006/relationships/hyperlink" Target="https://my.zakupivli.pro/remote/dispatcher/state_purchase_view/56551541" TargetMode="External"/><Relationship Id="rId13" Type="http://schemas.openxmlformats.org/officeDocument/2006/relationships/hyperlink" Target="https://my.zakupivli.pro/remote/dispatcher/state_purchase_view/64096053" TargetMode="External"/><Relationship Id="rId18" Type="http://schemas.openxmlformats.org/officeDocument/2006/relationships/hyperlink" Target="https://my.zakupivli.pro/remote/dispatcher/state_contracting_view/25303931" TargetMode="External"/><Relationship Id="rId39" Type="http://schemas.openxmlformats.org/officeDocument/2006/relationships/hyperlink" Target="https://my.zakupivli.pro/remote/dispatcher/state_purchase_view/6228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pane ySplit="4" topLeftCell="A5" activePane="bottomLeft" state="frozen"/>
      <selection pane="bottomLeft" activeCell="K19" sqref="K19"/>
    </sheetView>
  </sheetViews>
  <sheetFormatPr defaultColWidth="11.42578125" defaultRowHeight="15" x14ac:dyDescent="0.25"/>
  <cols>
    <col min="1" max="1" width="5"/>
    <col min="2" max="4" width="25"/>
    <col min="5" max="5" width="37.42578125" customWidth="1"/>
    <col min="6" max="8" width="35"/>
    <col min="9" max="10" width="30"/>
    <col min="11" max="13" width="15"/>
    <col min="14" max="17" width="10"/>
  </cols>
  <sheetData>
    <row r="1" spans="1:17" x14ac:dyDescent="0.25">
      <c r="A1" s="1"/>
      <c r="F1" s="7" t="s">
        <v>205</v>
      </c>
      <c r="G1" s="7"/>
      <c r="H1" s="7"/>
    </row>
    <row r="2" spans="1:17" x14ac:dyDescent="0.25">
      <c r="A2" s="2"/>
      <c r="F2" s="7" t="s">
        <v>206</v>
      </c>
      <c r="G2" s="7"/>
      <c r="H2" s="7"/>
    </row>
    <row r="4" spans="1:17" ht="64.5" x14ac:dyDescent="0.25">
      <c r="A4" s="3" t="s">
        <v>204</v>
      </c>
      <c r="B4" s="3" t="s">
        <v>114</v>
      </c>
      <c r="C4" s="3" t="s">
        <v>115</v>
      </c>
      <c r="D4" s="3" t="s">
        <v>103</v>
      </c>
      <c r="E4" s="3" t="s">
        <v>113</v>
      </c>
      <c r="F4" s="3" t="s">
        <v>196</v>
      </c>
      <c r="G4" s="3" t="s">
        <v>174</v>
      </c>
      <c r="H4" s="3" t="s">
        <v>142</v>
      </c>
      <c r="I4" s="3" t="s">
        <v>194</v>
      </c>
      <c r="J4" s="3" t="s">
        <v>156</v>
      </c>
      <c r="K4" s="3" t="s">
        <v>112</v>
      </c>
      <c r="L4" s="3" t="s">
        <v>145</v>
      </c>
      <c r="M4" s="3" t="s">
        <v>180</v>
      </c>
      <c r="N4" s="3" t="s">
        <v>135</v>
      </c>
      <c r="O4" s="3" t="s">
        <v>129</v>
      </c>
      <c r="P4" s="3" t="s">
        <v>128</v>
      </c>
      <c r="Q4" s="3" t="s">
        <v>177</v>
      </c>
    </row>
    <row r="5" spans="1:17" x14ac:dyDescent="0.25">
      <c r="A5" s="4">
        <v>1</v>
      </c>
      <c r="B5" s="2" t="str">
        <f>HYPERLINK("https://my.zakupivli.pro/remote/dispatcher/state_purchase_view/56431570", "UA-2025-01-09-007566-a")</f>
        <v>UA-2025-01-09-007566-a</v>
      </c>
      <c r="C5" s="2" t="s">
        <v>144</v>
      </c>
      <c r="D5" s="2" t="str">
        <f>HYPERLINK("https://my.zakupivli.pro/remote/dispatcher/state_contracting_view/22806520", "UA-2025-01-09-007566-a-b1")</f>
        <v>UA-2025-01-09-007566-a-b1</v>
      </c>
      <c r="E5" s="1" t="s">
        <v>71</v>
      </c>
      <c r="F5" s="1" t="s">
        <v>167</v>
      </c>
      <c r="G5" s="1" t="s">
        <v>167</v>
      </c>
      <c r="H5" s="1" t="s">
        <v>76</v>
      </c>
      <c r="I5" s="1" t="s">
        <v>136</v>
      </c>
      <c r="J5" s="1" t="s">
        <v>138</v>
      </c>
      <c r="K5" s="1" t="s">
        <v>9</v>
      </c>
      <c r="L5" s="1" t="s">
        <v>96</v>
      </c>
      <c r="M5" s="5">
        <v>16608.55</v>
      </c>
      <c r="N5" s="1" t="s">
        <v>188</v>
      </c>
      <c r="O5" s="6">
        <v>45666</v>
      </c>
      <c r="P5" s="6">
        <v>46022</v>
      </c>
      <c r="Q5" s="1" t="s">
        <v>201</v>
      </c>
    </row>
    <row r="6" spans="1:17" x14ac:dyDescent="0.25">
      <c r="A6" s="4">
        <v>7</v>
      </c>
      <c r="B6" s="2" t="str">
        <f>HYPERLINK("https://my.zakupivli.pro/remote/dispatcher/state_purchase_view/64120002", "UA-2025-12-04-017394-a")</f>
        <v>UA-2025-12-04-017394-a</v>
      </c>
      <c r="C6" s="2" t="s">
        <v>144</v>
      </c>
      <c r="D6" s="2" t="str">
        <f>HYPERLINK("https://my.zakupivli.pro/remote/dispatcher/state_contracting_view/26132973", "UA-2025-12-04-017394-a-c1")</f>
        <v>UA-2025-12-04-017394-a-c1</v>
      </c>
      <c r="E6" s="1" t="s">
        <v>73</v>
      </c>
      <c r="F6" s="1" t="s">
        <v>1</v>
      </c>
      <c r="G6" s="1" t="s">
        <v>0</v>
      </c>
      <c r="H6" s="1" t="s">
        <v>49</v>
      </c>
      <c r="I6" s="1" t="s">
        <v>136</v>
      </c>
      <c r="J6" s="1" t="s">
        <v>122</v>
      </c>
      <c r="K6" s="1" t="s">
        <v>37</v>
      </c>
      <c r="L6" s="1" t="s">
        <v>30</v>
      </c>
      <c r="M6" s="5">
        <v>32000</v>
      </c>
      <c r="N6" s="1" t="s">
        <v>146</v>
      </c>
      <c r="O6" s="6">
        <v>45995</v>
      </c>
      <c r="P6" s="6">
        <v>46022</v>
      </c>
      <c r="Q6" s="1" t="s">
        <v>201</v>
      </c>
    </row>
    <row r="7" spans="1:17" x14ac:dyDescent="0.25">
      <c r="A7" s="4">
        <v>8</v>
      </c>
      <c r="B7" s="2" t="str">
        <f>HYPERLINK("https://my.zakupivli.pro/remote/dispatcher/state_purchase_view/64123743", "UA-2025-12-04-019056-a")</f>
        <v>UA-2025-12-04-019056-a</v>
      </c>
      <c r="C7" s="2" t="s">
        <v>144</v>
      </c>
      <c r="D7" s="2" t="str">
        <f>HYPERLINK("https://my.zakupivli.pro/remote/dispatcher/state_contracting_view/26134507", "UA-2025-12-04-019056-a-c1")</f>
        <v>UA-2025-12-04-019056-a-c1</v>
      </c>
      <c r="E7" s="1" t="s">
        <v>109</v>
      </c>
      <c r="F7" s="1" t="s">
        <v>119</v>
      </c>
      <c r="G7" s="1" t="s">
        <v>118</v>
      </c>
      <c r="H7" s="1" t="s">
        <v>43</v>
      </c>
      <c r="I7" s="1" t="s">
        <v>136</v>
      </c>
      <c r="J7" s="1" t="s">
        <v>184</v>
      </c>
      <c r="K7" s="1" t="s">
        <v>61</v>
      </c>
      <c r="L7" s="1" t="s">
        <v>30</v>
      </c>
      <c r="M7" s="5">
        <v>14998</v>
      </c>
      <c r="N7" s="1" t="s">
        <v>188</v>
      </c>
      <c r="O7" s="6">
        <v>45995</v>
      </c>
      <c r="P7" s="6">
        <v>46022</v>
      </c>
      <c r="Q7" s="1" t="s">
        <v>201</v>
      </c>
    </row>
    <row r="8" spans="1:17" x14ac:dyDescent="0.25">
      <c r="A8" s="4">
        <v>9</v>
      </c>
      <c r="B8" s="2" t="str">
        <f>HYPERLINK("https://my.zakupivli.pro/remote/dispatcher/state_purchase_view/64567294", "UA-2025-12-17-000874-a")</f>
        <v>UA-2025-12-17-000874-a</v>
      </c>
      <c r="C8" s="2" t="s">
        <v>144</v>
      </c>
      <c r="D8" s="2" t="str">
        <f>HYPERLINK("https://my.zakupivli.pro/remote/dispatcher/state_contracting_view/26326158", "UA-2025-12-17-000874-a-c1")</f>
        <v>UA-2025-12-17-000874-a-c1</v>
      </c>
      <c r="E8" s="1" t="s">
        <v>54</v>
      </c>
      <c r="F8" s="1" t="s">
        <v>173</v>
      </c>
      <c r="G8" s="1" t="s">
        <v>172</v>
      </c>
      <c r="H8" s="1" t="s">
        <v>62</v>
      </c>
      <c r="I8" s="1" t="s">
        <v>136</v>
      </c>
      <c r="J8" s="1" t="s">
        <v>186</v>
      </c>
      <c r="K8" s="1" t="s">
        <v>56</v>
      </c>
      <c r="L8" s="1" t="s">
        <v>20</v>
      </c>
      <c r="M8" s="5">
        <v>35572.57</v>
      </c>
      <c r="N8" s="1" t="s">
        <v>146</v>
      </c>
      <c r="O8" s="6">
        <v>46008</v>
      </c>
      <c r="P8" s="6">
        <v>46022</v>
      </c>
      <c r="Q8" s="1" t="s">
        <v>201</v>
      </c>
    </row>
    <row r="9" spans="1:17" x14ac:dyDescent="0.25">
      <c r="A9" s="4">
        <v>11</v>
      </c>
      <c r="B9" s="2" t="str">
        <f>HYPERLINK("https://my.zakupivli.pro/remote/dispatcher/state_purchase_view/56551541", "UA-2025-01-15-003363-a")</f>
        <v>UA-2025-01-15-003363-a</v>
      </c>
      <c r="C9" s="2" t="s">
        <v>144</v>
      </c>
      <c r="D9" s="2" t="str">
        <f>HYPERLINK("https://my.zakupivli.pro/remote/dispatcher/state_contracting_view/22855832", "UA-2025-01-15-003363-a-a1")</f>
        <v>UA-2025-01-15-003363-a-a1</v>
      </c>
      <c r="E9" s="1" t="s">
        <v>105</v>
      </c>
      <c r="F9" s="1" t="s">
        <v>133</v>
      </c>
      <c r="G9" s="1" t="s">
        <v>132</v>
      </c>
      <c r="H9" s="1" t="s">
        <v>83</v>
      </c>
      <c r="I9" s="1" t="s">
        <v>136</v>
      </c>
      <c r="J9" s="1" t="s">
        <v>187</v>
      </c>
      <c r="K9" s="1" t="s">
        <v>64</v>
      </c>
      <c r="L9" s="1" t="s">
        <v>45</v>
      </c>
      <c r="M9" s="4">
        <v>14880</v>
      </c>
      <c r="N9" s="1" t="s">
        <v>188</v>
      </c>
      <c r="O9" s="6">
        <v>45672</v>
      </c>
      <c r="P9" s="6">
        <v>46022</v>
      </c>
      <c r="Q9" s="1" t="s">
        <v>201</v>
      </c>
    </row>
    <row r="10" spans="1:17" x14ac:dyDescent="0.25">
      <c r="A10" s="4">
        <v>13</v>
      </c>
      <c r="B10" s="2" t="str">
        <f>HYPERLINK("https://my.zakupivli.pro/remote/dispatcher/state_purchase_view/61987046", "UA-2025-09-16-011394-a")</f>
        <v>UA-2025-09-16-011394-a</v>
      </c>
      <c r="C10" s="2" t="s">
        <v>144</v>
      </c>
      <c r="D10" s="2" t="str">
        <f>HYPERLINK("https://my.zakupivli.pro/remote/dispatcher/state_contracting_view/25218978", "UA-2025-09-16-011394-a-c1")</f>
        <v>UA-2025-09-16-011394-a-c1</v>
      </c>
      <c r="E10" s="1" t="s">
        <v>100</v>
      </c>
      <c r="F10" s="1" t="s">
        <v>161</v>
      </c>
      <c r="G10" s="1" t="s">
        <v>161</v>
      </c>
      <c r="H10" s="1" t="s">
        <v>66</v>
      </c>
      <c r="I10" s="1" t="s">
        <v>136</v>
      </c>
      <c r="J10" s="1" t="s">
        <v>123</v>
      </c>
      <c r="K10" s="1" t="s">
        <v>25</v>
      </c>
      <c r="L10" s="1" t="s">
        <v>29</v>
      </c>
      <c r="M10" s="4">
        <v>3500</v>
      </c>
      <c r="N10" s="1" t="s">
        <v>146</v>
      </c>
      <c r="O10" s="6">
        <v>45916</v>
      </c>
      <c r="P10" s="6">
        <v>46022</v>
      </c>
      <c r="Q10" s="1" t="s">
        <v>201</v>
      </c>
    </row>
    <row r="11" spans="1:17" x14ac:dyDescent="0.25">
      <c r="A11" s="4">
        <v>18</v>
      </c>
      <c r="B11" s="2" t="str">
        <f>HYPERLINK("https://my.zakupivli.pro/remote/dispatcher/state_purchase_view/64096053", "UA-2025-12-04-006609-a")</f>
        <v>UA-2025-12-04-006609-a</v>
      </c>
      <c r="C11" s="2" t="s">
        <v>144</v>
      </c>
      <c r="D11" s="2" t="str">
        <f>HYPERLINK("https://my.zakupivli.pro/remote/dispatcher/state_contracting_view/26123015", "UA-2025-12-04-006609-a-a1")</f>
        <v>UA-2025-12-04-006609-a-a1</v>
      </c>
      <c r="E11" s="1" t="s">
        <v>108</v>
      </c>
      <c r="F11" s="1" t="s">
        <v>198</v>
      </c>
      <c r="G11" s="1" t="s">
        <v>198</v>
      </c>
      <c r="H11" s="1" t="s">
        <v>52</v>
      </c>
      <c r="I11" s="1" t="s">
        <v>136</v>
      </c>
      <c r="J11" s="1" t="s">
        <v>176</v>
      </c>
      <c r="K11" s="1" t="s">
        <v>26</v>
      </c>
      <c r="L11" s="1" t="s">
        <v>19</v>
      </c>
      <c r="M11" s="4">
        <v>49800</v>
      </c>
      <c r="N11" s="1" t="s">
        <v>146</v>
      </c>
      <c r="O11" s="6">
        <v>45995</v>
      </c>
      <c r="P11" s="6">
        <v>46022</v>
      </c>
      <c r="Q11" s="1" t="s">
        <v>201</v>
      </c>
    </row>
    <row r="12" spans="1:17" x14ac:dyDescent="0.25">
      <c r="A12" s="4">
        <v>19</v>
      </c>
      <c r="B12" s="2" t="str">
        <f>HYPERLINK("https://my.zakupivli.pro/remote/dispatcher/state_purchase_view/56435989", "UA-2025-01-09-009495-a")</f>
        <v>UA-2025-01-09-009495-a</v>
      </c>
      <c r="C12" s="2" t="s">
        <v>144</v>
      </c>
      <c r="D12" s="2" t="str">
        <f>HYPERLINK("https://my.zakupivli.pro/remote/dispatcher/state_contracting_view/22808196", "UA-2025-01-09-009495-a-b1")</f>
        <v>UA-2025-01-09-009495-a-b1</v>
      </c>
      <c r="E12" s="1" t="s">
        <v>55</v>
      </c>
      <c r="F12" s="1" t="s">
        <v>147</v>
      </c>
      <c r="G12" s="1" t="s">
        <v>147</v>
      </c>
      <c r="H12" s="1" t="s">
        <v>88</v>
      </c>
      <c r="I12" s="1" t="s">
        <v>136</v>
      </c>
      <c r="J12" s="1" t="s">
        <v>183</v>
      </c>
      <c r="K12" s="1" t="s">
        <v>53</v>
      </c>
      <c r="L12" s="1" t="s">
        <v>157</v>
      </c>
      <c r="M12" s="5">
        <v>7200</v>
      </c>
      <c r="N12" s="1" t="s">
        <v>146</v>
      </c>
      <c r="O12" s="6">
        <v>45666</v>
      </c>
      <c r="P12" s="6">
        <v>46022</v>
      </c>
      <c r="Q12" s="1" t="s">
        <v>201</v>
      </c>
    </row>
    <row r="13" spans="1:17" x14ac:dyDescent="0.25">
      <c r="A13" s="4">
        <v>22</v>
      </c>
      <c r="B13" s="2" t="str">
        <f>HYPERLINK("https://my.zakupivli.pro/remote/dispatcher/state_purchase_view/62182849", "UA-2025-09-24-007588-a")</f>
        <v>UA-2025-09-24-007588-a</v>
      </c>
      <c r="C13" s="2" t="s">
        <v>144</v>
      </c>
      <c r="D13" s="2" t="str">
        <f>HYPERLINK("https://my.zakupivli.pro/remote/dispatcher/state_contracting_view/25303931", "UA-2025-09-24-007588-a-c1")</f>
        <v>UA-2025-09-24-007588-a-c1</v>
      </c>
      <c r="E13" s="1" t="s">
        <v>80</v>
      </c>
      <c r="F13" s="1" t="s">
        <v>169</v>
      </c>
      <c r="G13" s="1" t="s">
        <v>169</v>
      </c>
      <c r="H13" s="1" t="s">
        <v>67</v>
      </c>
      <c r="I13" s="1" t="s">
        <v>136</v>
      </c>
      <c r="J13" s="1" t="s">
        <v>120</v>
      </c>
      <c r="K13" s="1" t="s">
        <v>27</v>
      </c>
      <c r="L13" s="1" t="s">
        <v>16</v>
      </c>
      <c r="M13" s="5">
        <v>1880</v>
      </c>
      <c r="N13" s="1" t="s">
        <v>146</v>
      </c>
      <c r="O13" s="6">
        <v>45924</v>
      </c>
      <c r="P13" s="6">
        <v>46022</v>
      </c>
      <c r="Q13" s="1" t="s">
        <v>201</v>
      </c>
    </row>
    <row r="14" spans="1:17" x14ac:dyDescent="0.25">
      <c r="A14" s="4">
        <v>26</v>
      </c>
      <c r="B14" s="2" t="str">
        <f>HYPERLINK("https://my.zakupivli.pro/remote/dispatcher/state_purchase_view/56428700", "UA-2025-01-09-006338-a")</f>
        <v>UA-2025-01-09-006338-a</v>
      </c>
      <c r="C14" s="2" t="s">
        <v>144</v>
      </c>
      <c r="D14" s="2" t="str">
        <f>HYPERLINK("https://my.zakupivli.pro/remote/dispatcher/state_contracting_view/22805477", "UA-2025-01-09-006338-a-c1")</f>
        <v>UA-2025-01-09-006338-a-c1</v>
      </c>
      <c r="E14" s="1" t="s">
        <v>89</v>
      </c>
      <c r="F14" s="1" t="s">
        <v>189</v>
      </c>
      <c r="G14" s="1" t="s">
        <v>189</v>
      </c>
      <c r="H14" s="1" t="s">
        <v>12</v>
      </c>
      <c r="I14" s="1" t="s">
        <v>136</v>
      </c>
      <c r="J14" s="1" t="s">
        <v>150</v>
      </c>
      <c r="K14" s="1" t="s">
        <v>7</v>
      </c>
      <c r="L14" s="1" t="s">
        <v>85</v>
      </c>
      <c r="M14" s="5">
        <v>668520</v>
      </c>
      <c r="N14" s="1" t="s">
        <v>188</v>
      </c>
      <c r="O14" s="6">
        <v>45666</v>
      </c>
      <c r="P14" s="6">
        <v>46022</v>
      </c>
      <c r="Q14" s="1" t="s">
        <v>201</v>
      </c>
    </row>
    <row r="15" spans="1:17" x14ac:dyDescent="0.25">
      <c r="A15" s="4">
        <v>29</v>
      </c>
      <c r="B15" s="2" t="str">
        <f>HYPERLINK("https://my.zakupivli.pro/remote/dispatcher/state_purchase_view/61996922", "UA-2025-09-17-000468-a")</f>
        <v>UA-2025-09-17-000468-a</v>
      </c>
      <c r="C15" s="2" t="s">
        <v>144</v>
      </c>
      <c r="D15" s="2" t="str">
        <f>HYPERLINK("https://my.zakupivli.pro/remote/dispatcher/state_contracting_view/25223215", "UA-2025-09-17-000468-a-b1")</f>
        <v>UA-2025-09-17-000468-a-b1</v>
      </c>
      <c r="E15" s="1" t="s">
        <v>59</v>
      </c>
      <c r="F15" s="1" t="s">
        <v>192</v>
      </c>
      <c r="G15" s="1" t="s">
        <v>191</v>
      </c>
      <c r="H15" s="1" t="s">
        <v>67</v>
      </c>
      <c r="I15" s="1" t="s">
        <v>136</v>
      </c>
      <c r="J15" s="1" t="s">
        <v>120</v>
      </c>
      <c r="K15" s="1" t="s">
        <v>27</v>
      </c>
      <c r="L15" s="1" t="s">
        <v>14</v>
      </c>
      <c r="M15" s="5">
        <v>460</v>
      </c>
      <c r="N15" s="1" t="s">
        <v>146</v>
      </c>
      <c r="O15" s="6">
        <v>45916</v>
      </c>
      <c r="P15" s="6">
        <v>46022</v>
      </c>
      <c r="Q15" s="1" t="s">
        <v>201</v>
      </c>
    </row>
    <row r="16" spans="1:17" x14ac:dyDescent="0.25">
      <c r="A16" s="4">
        <v>32</v>
      </c>
      <c r="B16" s="2" t="str">
        <f>HYPERLINK("https://my.zakupivli.pro/remote/dispatcher/state_purchase_view/63561197", "UA-2025-11-18-003888-a")</f>
        <v>UA-2025-11-18-003888-a</v>
      </c>
      <c r="C16" s="2" t="s">
        <v>144</v>
      </c>
      <c r="D16" s="2" t="str">
        <f>HYPERLINK("https://my.zakupivli.pro/remote/dispatcher/state_contracting_view/25895807", "UA-2025-11-18-003888-a-b1")</f>
        <v>UA-2025-11-18-003888-a-b1</v>
      </c>
      <c r="E16" s="1" t="s">
        <v>57</v>
      </c>
      <c r="F16" s="1" t="s">
        <v>125</v>
      </c>
      <c r="G16" s="1" t="s">
        <v>126</v>
      </c>
      <c r="H16" s="1" t="s">
        <v>41</v>
      </c>
      <c r="I16" s="1" t="s">
        <v>136</v>
      </c>
      <c r="J16" s="1" t="s">
        <v>151</v>
      </c>
      <c r="K16" s="1" t="s">
        <v>42</v>
      </c>
      <c r="L16" s="1" t="s">
        <v>70</v>
      </c>
      <c r="M16" s="4">
        <v>19980</v>
      </c>
      <c r="N16" s="1" t="s">
        <v>188</v>
      </c>
      <c r="O16" s="6">
        <v>45979</v>
      </c>
      <c r="P16" s="6">
        <v>46022</v>
      </c>
      <c r="Q16" s="1" t="s">
        <v>201</v>
      </c>
    </row>
    <row r="17" spans="1:17" x14ac:dyDescent="0.25">
      <c r="A17" s="4">
        <v>33</v>
      </c>
      <c r="B17" s="2" t="str">
        <f>HYPERLINK("https://my.zakupivli.pro/remote/dispatcher/state_purchase_view/63620272", "UA-2025-11-19-012189-a")</f>
        <v>UA-2025-11-19-012189-a</v>
      </c>
      <c r="C17" s="2" t="s">
        <v>144</v>
      </c>
      <c r="D17" s="2" t="str">
        <f>HYPERLINK("https://my.zakupivli.pro/remote/dispatcher/state_contracting_view/25921168", "UA-2025-11-19-012189-a-c1")</f>
        <v>UA-2025-11-19-012189-a-c1</v>
      </c>
      <c r="E17" s="1" t="s">
        <v>110</v>
      </c>
      <c r="F17" s="1" t="s">
        <v>158</v>
      </c>
      <c r="G17" s="1" t="s">
        <v>158</v>
      </c>
      <c r="H17" s="1" t="s">
        <v>91</v>
      </c>
      <c r="I17" s="1" t="s">
        <v>136</v>
      </c>
      <c r="J17" s="1" t="s">
        <v>182</v>
      </c>
      <c r="K17" s="1" t="s">
        <v>60</v>
      </c>
      <c r="L17" s="1" t="s">
        <v>84</v>
      </c>
      <c r="M17" s="5">
        <v>6400</v>
      </c>
      <c r="N17" s="1" t="s">
        <v>146</v>
      </c>
      <c r="O17" s="6">
        <v>45980</v>
      </c>
      <c r="P17" s="6">
        <v>46022</v>
      </c>
      <c r="Q17" s="1" t="s">
        <v>201</v>
      </c>
    </row>
    <row r="18" spans="1:17" x14ac:dyDescent="0.25">
      <c r="A18" s="4">
        <v>34</v>
      </c>
      <c r="B18" s="2" t="str">
        <f>HYPERLINK("https://my.zakupivli.pro/remote/dispatcher/state_purchase_view/64020787", "UA-2025-12-02-017109-a")</f>
        <v>UA-2025-12-02-017109-a</v>
      </c>
      <c r="C18" s="2" t="s">
        <v>144</v>
      </c>
      <c r="D18" s="2" t="str">
        <f>HYPERLINK("https://my.zakupivli.pro/remote/dispatcher/state_contracting_view/26091495", "UA-2025-12-02-017109-a-a1")</f>
        <v>UA-2025-12-02-017109-a-a1</v>
      </c>
      <c r="E18" s="1" t="s">
        <v>92</v>
      </c>
      <c r="F18" s="1" t="s">
        <v>165</v>
      </c>
      <c r="G18" s="1" t="s">
        <v>164</v>
      </c>
      <c r="H18" s="1" t="s">
        <v>69</v>
      </c>
      <c r="I18" s="1" t="s">
        <v>136</v>
      </c>
      <c r="J18" s="1" t="s">
        <v>139</v>
      </c>
      <c r="K18" s="1" t="s">
        <v>47</v>
      </c>
      <c r="L18" s="1" t="s">
        <v>5</v>
      </c>
      <c r="M18" s="4">
        <v>61500</v>
      </c>
      <c r="N18" s="1" t="s">
        <v>146</v>
      </c>
      <c r="O18" s="6">
        <v>45993</v>
      </c>
      <c r="P18" s="6">
        <v>46022</v>
      </c>
      <c r="Q18" s="1" t="s">
        <v>201</v>
      </c>
    </row>
    <row r="19" spans="1:17" x14ac:dyDescent="0.25">
      <c r="A19" s="4">
        <v>35</v>
      </c>
      <c r="B19" s="2" t="str">
        <f>HYPERLINK("https://my.zakupivli.pro/remote/dispatcher/state_purchase_view/64121803", "UA-2025-12-04-018159-a")</f>
        <v>UA-2025-12-04-018159-a</v>
      </c>
      <c r="C19" s="2" t="s">
        <v>144</v>
      </c>
      <c r="D19" s="2" t="str">
        <f>HYPERLINK("https://my.zakupivli.pro/remote/dispatcher/state_contracting_view/26133703", "UA-2025-12-04-018159-a-c1")</f>
        <v>UA-2025-12-04-018159-a-c1</v>
      </c>
      <c r="E19" s="1" t="s">
        <v>86</v>
      </c>
      <c r="F19" s="1" t="s">
        <v>155</v>
      </c>
      <c r="G19" s="1" t="s">
        <v>154</v>
      </c>
      <c r="H19" s="1" t="s">
        <v>50</v>
      </c>
      <c r="I19" s="1" t="s">
        <v>136</v>
      </c>
      <c r="J19" s="1" t="s">
        <v>184</v>
      </c>
      <c r="K19" s="1" t="s">
        <v>61</v>
      </c>
      <c r="L19" s="1" t="s">
        <v>33</v>
      </c>
      <c r="M19" s="5">
        <v>27720</v>
      </c>
      <c r="N19" s="1" t="s">
        <v>188</v>
      </c>
      <c r="O19" s="6">
        <v>45995</v>
      </c>
      <c r="P19" s="6">
        <v>46022</v>
      </c>
      <c r="Q19" s="1" t="s">
        <v>201</v>
      </c>
    </row>
    <row r="20" spans="1:17" x14ac:dyDescent="0.25">
      <c r="A20" s="4">
        <v>36</v>
      </c>
      <c r="B20" s="2" t="str">
        <f>HYPERLINK("https://my.zakupivli.pro/remote/dispatcher/state_purchase_view/64122784", "UA-2025-12-04-018602-a")</f>
        <v>UA-2025-12-04-018602-a</v>
      </c>
      <c r="C20" s="2" t="s">
        <v>144</v>
      </c>
      <c r="D20" s="2" t="str">
        <f>HYPERLINK("https://my.zakupivli.pro/remote/dispatcher/state_contracting_view/26134135", "UA-2025-12-04-018602-a-a1")</f>
        <v>UA-2025-12-04-018602-a-a1</v>
      </c>
      <c r="E20" s="1" t="s">
        <v>34</v>
      </c>
      <c r="F20" s="1" t="s">
        <v>179</v>
      </c>
      <c r="G20" s="1" t="s">
        <v>178</v>
      </c>
      <c r="H20" s="1" t="s">
        <v>50</v>
      </c>
      <c r="I20" s="1" t="s">
        <v>136</v>
      </c>
      <c r="J20" s="1" t="s">
        <v>184</v>
      </c>
      <c r="K20" s="1" t="s">
        <v>61</v>
      </c>
      <c r="L20" s="1" t="s">
        <v>32</v>
      </c>
      <c r="M20" s="5">
        <v>7875</v>
      </c>
      <c r="N20" s="1" t="s">
        <v>188</v>
      </c>
      <c r="O20" s="6">
        <v>45995</v>
      </c>
      <c r="P20" s="6">
        <v>46022</v>
      </c>
      <c r="Q20" s="1" t="s">
        <v>201</v>
      </c>
    </row>
    <row r="21" spans="1:17" x14ac:dyDescent="0.25">
      <c r="A21" s="4">
        <v>38</v>
      </c>
      <c r="B21" s="2" t="str">
        <f>HYPERLINK("https://my.zakupivli.pro/remote/dispatcher/state_purchase_view/56435193", "UA-2025-01-09-009150-a")</f>
        <v>UA-2025-01-09-009150-a</v>
      </c>
      <c r="C21" s="2" t="s">
        <v>144</v>
      </c>
      <c r="D21" s="2" t="str">
        <f>HYPERLINK("https://my.zakupivli.pro/remote/dispatcher/state_contracting_view/22807951", "UA-2025-01-09-009150-a-a1")</f>
        <v>UA-2025-01-09-009150-a-a1</v>
      </c>
      <c r="E21" s="1" t="s">
        <v>4</v>
      </c>
      <c r="F21" s="1" t="s">
        <v>170</v>
      </c>
      <c r="G21" s="1" t="s">
        <v>170</v>
      </c>
      <c r="H21" s="1" t="s">
        <v>82</v>
      </c>
      <c r="I21" s="1" t="s">
        <v>136</v>
      </c>
      <c r="J21" s="1" t="s">
        <v>121</v>
      </c>
      <c r="K21" s="1" t="s">
        <v>36</v>
      </c>
      <c r="L21" s="1" t="s">
        <v>13</v>
      </c>
      <c r="M21" s="5">
        <v>36000</v>
      </c>
      <c r="N21" s="1" t="s">
        <v>146</v>
      </c>
      <c r="O21" s="6">
        <v>45666</v>
      </c>
      <c r="P21" s="6">
        <v>46022</v>
      </c>
      <c r="Q21" s="1" t="s">
        <v>201</v>
      </c>
    </row>
    <row r="22" spans="1:17" x14ac:dyDescent="0.25">
      <c r="A22" s="4">
        <v>40</v>
      </c>
      <c r="B22" s="2" t="str">
        <f>HYPERLINK("https://my.zakupivli.pro/remote/dispatcher/state_purchase_view/62855489", "UA-2025-10-22-001710-a")</f>
        <v>UA-2025-10-22-001710-a</v>
      </c>
      <c r="C22" s="2" t="s">
        <v>144</v>
      </c>
      <c r="D22" s="2" t="str">
        <f>HYPERLINK("https://my.zakupivli.pro/remote/dispatcher/state_contracting_view/25589821", "UA-2025-10-22-001710-a-b1")</f>
        <v>UA-2025-10-22-001710-a-b1</v>
      </c>
      <c r="E22" s="1" t="s">
        <v>44</v>
      </c>
      <c r="F22" s="1" t="s">
        <v>193</v>
      </c>
      <c r="G22" s="1" t="s">
        <v>193</v>
      </c>
      <c r="H22" s="1" t="s">
        <v>81</v>
      </c>
      <c r="I22" s="1" t="s">
        <v>136</v>
      </c>
      <c r="J22" s="1" t="s">
        <v>143</v>
      </c>
      <c r="K22" s="1" t="s">
        <v>46</v>
      </c>
      <c r="L22" s="1" t="s">
        <v>6</v>
      </c>
      <c r="M22" s="5">
        <v>13031.06</v>
      </c>
      <c r="N22" s="1" t="s">
        <v>146</v>
      </c>
      <c r="O22" s="6">
        <v>45952</v>
      </c>
      <c r="P22" s="6">
        <v>46022</v>
      </c>
      <c r="Q22" s="1" t="s">
        <v>201</v>
      </c>
    </row>
    <row r="23" spans="1:17" x14ac:dyDescent="0.25">
      <c r="A23" s="4">
        <v>41</v>
      </c>
      <c r="B23" s="2" t="str">
        <f>HYPERLINK("https://my.zakupivli.pro/remote/dispatcher/state_purchase_view/62605466", "UA-2025-10-13-007203-a")</f>
        <v>UA-2025-10-13-007203-a</v>
      </c>
      <c r="C23" s="2" t="s">
        <v>144</v>
      </c>
      <c r="D23" s="2" t="str">
        <f>HYPERLINK("https://my.zakupivli.pro/remote/dispatcher/state_contracting_view/25485198", "UA-2025-10-13-007203-a-a1")</f>
        <v>UA-2025-10-13-007203-a-a1</v>
      </c>
      <c r="E23" s="1" t="s">
        <v>38</v>
      </c>
      <c r="F23" s="1" t="s">
        <v>130</v>
      </c>
      <c r="G23" s="1" t="s">
        <v>130</v>
      </c>
      <c r="H23" s="1" t="s">
        <v>77</v>
      </c>
      <c r="I23" s="1" t="s">
        <v>136</v>
      </c>
      <c r="J23" s="1" t="s">
        <v>116</v>
      </c>
      <c r="K23" s="1" t="s">
        <v>21</v>
      </c>
      <c r="L23" s="1" t="s">
        <v>3</v>
      </c>
      <c r="M23" s="5">
        <v>3181.69</v>
      </c>
      <c r="N23" s="1" t="s">
        <v>146</v>
      </c>
      <c r="O23" s="6">
        <v>45943</v>
      </c>
      <c r="P23" s="6">
        <v>46022</v>
      </c>
      <c r="Q23" s="1" t="s">
        <v>201</v>
      </c>
    </row>
    <row r="24" spans="1:17" x14ac:dyDescent="0.25">
      <c r="A24" s="4">
        <v>45</v>
      </c>
      <c r="B24" s="2" t="str">
        <f>HYPERLINK("https://my.zakupivli.pro/remote/dispatcher/state_purchase_view/62282414", "UA-2025-09-29-005970-a")</f>
        <v>UA-2025-09-29-005970-a</v>
      </c>
      <c r="C24" s="2" t="str">
        <f>HYPERLINK("https://my.zakupivli.pro/remote/dispatcher/state_purchase_lot_view/1778695", "UA-2025-09-29-005970-a-L1778695")</f>
        <v>UA-2025-09-29-005970-a-L1778695</v>
      </c>
      <c r="D24" s="2" t="str">
        <f>HYPERLINK("https://my.zakupivli.pro/remote/dispatcher/state_contracting_view/25451208", "UA-2025-09-29-005970-a-a1")</f>
        <v>UA-2025-09-29-005970-a-a1</v>
      </c>
      <c r="E24" s="1" t="s">
        <v>90</v>
      </c>
      <c r="F24" s="1" t="s">
        <v>163</v>
      </c>
      <c r="G24" s="1" t="s">
        <v>162</v>
      </c>
      <c r="H24" s="1" t="s">
        <v>63</v>
      </c>
      <c r="I24" s="1" t="s">
        <v>127</v>
      </c>
      <c r="J24" s="1" t="s">
        <v>195</v>
      </c>
      <c r="K24" s="1" t="s">
        <v>56</v>
      </c>
      <c r="L24" s="1" t="s">
        <v>18</v>
      </c>
      <c r="M24" s="5">
        <v>943225.27</v>
      </c>
      <c r="N24" s="1" t="s">
        <v>188</v>
      </c>
      <c r="O24" s="6">
        <v>45947</v>
      </c>
      <c r="P24" s="6">
        <v>46022</v>
      </c>
      <c r="Q24" s="1" t="s">
        <v>201</v>
      </c>
    </row>
    <row r="25" spans="1:17" x14ac:dyDescent="0.25">
      <c r="A25" s="4">
        <v>46</v>
      </c>
      <c r="B25" s="2" t="str">
        <f>HYPERLINK("https://my.zakupivli.pro/remote/dispatcher/state_purchase_view/62670500", "UA-2025-10-15-003630-a")</f>
        <v>UA-2025-10-15-003630-a</v>
      </c>
      <c r="C25" s="2" t="s">
        <v>144</v>
      </c>
      <c r="D25" s="2" t="str">
        <f>HYPERLINK("https://my.zakupivli.pro/remote/dispatcher/state_contracting_view/25511649", "UA-2025-10-15-003630-a-b1")</f>
        <v>UA-2025-10-15-003630-a-b1</v>
      </c>
      <c r="E25" s="1" t="s">
        <v>95</v>
      </c>
      <c r="F25" s="1" t="s">
        <v>190</v>
      </c>
      <c r="G25" s="1" t="s">
        <v>190</v>
      </c>
      <c r="H25" s="1" t="s">
        <v>67</v>
      </c>
      <c r="I25" s="1" t="s">
        <v>136</v>
      </c>
      <c r="J25" s="1" t="s">
        <v>124</v>
      </c>
      <c r="K25" s="1" t="s">
        <v>35</v>
      </c>
      <c r="L25" s="1" t="s">
        <v>15</v>
      </c>
      <c r="M25" s="5">
        <v>4660</v>
      </c>
      <c r="N25" s="1" t="s">
        <v>146</v>
      </c>
      <c r="O25" s="6">
        <v>45945</v>
      </c>
      <c r="P25" s="6">
        <v>46022</v>
      </c>
      <c r="Q25" s="1" t="s">
        <v>201</v>
      </c>
    </row>
    <row r="26" spans="1:17" x14ac:dyDescent="0.25">
      <c r="A26" s="4">
        <v>49</v>
      </c>
      <c r="B26" s="2" t="str">
        <f>HYPERLINK("https://my.zakupivli.pro/remote/dispatcher/state_purchase_view/56433683", "UA-2025-01-09-008496-a")</f>
        <v>UA-2025-01-09-008496-a</v>
      </c>
      <c r="C26" s="2" t="s">
        <v>144</v>
      </c>
      <c r="D26" s="2" t="str">
        <f>HYPERLINK("https://my.zakupivli.pro/remote/dispatcher/state_contracting_view/22807356", "UA-2025-01-09-008496-a-b1")</f>
        <v>UA-2025-01-09-008496-a-b1</v>
      </c>
      <c r="E26" s="1" t="s">
        <v>107</v>
      </c>
      <c r="F26" s="1" t="s">
        <v>168</v>
      </c>
      <c r="G26" s="1" t="s">
        <v>168</v>
      </c>
      <c r="H26" s="1" t="s">
        <v>66</v>
      </c>
      <c r="I26" s="1" t="s">
        <v>136</v>
      </c>
      <c r="J26" s="1" t="s">
        <v>181</v>
      </c>
      <c r="K26" s="1" t="s">
        <v>48</v>
      </c>
      <c r="L26" s="1" t="s">
        <v>40</v>
      </c>
      <c r="M26" s="5">
        <v>31300</v>
      </c>
      <c r="N26" s="1" t="s">
        <v>146</v>
      </c>
      <c r="O26" s="6">
        <v>45666</v>
      </c>
      <c r="P26" s="6">
        <v>46022</v>
      </c>
      <c r="Q26" s="1" t="s">
        <v>201</v>
      </c>
    </row>
    <row r="27" spans="1:17" x14ac:dyDescent="0.25">
      <c r="A27" s="4">
        <v>50</v>
      </c>
      <c r="B27" s="2" t="str">
        <f>HYPERLINK("https://my.zakupivli.pro/remote/dispatcher/state_purchase_view/64123321", "UA-2025-12-04-018794-a")</f>
        <v>UA-2025-12-04-018794-a</v>
      </c>
      <c r="C27" s="2" t="s">
        <v>144</v>
      </c>
      <c r="D27" s="2" t="str">
        <f>HYPERLINK("https://my.zakupivli.pro/remote/dispatcher/state_contracting_view/26134377", "UA-2025-12-04-018794-a-a1")</f>
        <v>UA-2025-12-04-018794-a-a1</v>
      </c>
      <c r="E27" s="1" t="s">
        <v>111</v>
      </c>
      <c r="F27" s="1" t="s">
        <v>153</v>
      </c>
      <c r="G27" s="1" t="s">
        <v>152</v>
      </c>
      <c r="H27" s="1" t="s">
        <v>50</v>
      </c>
      <c r="I27" s="1" t="s">
        <v>136</v>
      </c>
      <c r="J27" s="1" t="s">
        <v>184</v>
      </c>
      <c r="K27" s="1" t="s">
        <v>61</v>
      </c>
      <c r="L27" s="1" t="s">
        <v>32</v>
      </c>
      <c r="M27" s="5">
        <v>21700</v>
      </c>
      <c r="N27" s="1" t="s">
        <v>188</v>
      </c>
      <c r="O27" s="6">
        <v>45995</v>
      </c>
      <c r="P27" s="6">
        <v>46022</v>
      </c>
      <c r="Q27" s="1" t="s">
        <v>201</v>
      </c>
    </row>
    <row r="28" spans="1:17" x14ac:dyDescent="0.25">
      <c r="A28" s="4">
        <v>53</v>
      </c>
      <c r="B28" s="2" t="str">
        <f>HYPERLINK("https://my.zakupivli.pro/remote/dispatcher/state_purchase_view/56439821", "UA-2025-01-10-000313-a")</f>
        <v>UA-2025-01-10-000313-a</v>
      </c>
      <c r="C28" s="2" t="s">
        <v>144</v>
      </c>
      <c r="D28" s="2" t="str">
        <f>HYPERLINK("https://my.zakupivli.pro/remote/dispatcher/state_contracting_view/22809875", "UA-2025-01-10-000313-a-c1")</f>
        <v>UA-2025-01-10-000313-a-c1</v>
      </c>
      <c r="E28" s="1" t="s">
        <v>39</v>
      </c>
      <c r="F28" s="1" t="s">
        <v>160</v>
      </c>
      <c r="G28" s="1" t="s">
        <v>160</v>
      </c>
      <c r="H28" s="1" t="s">
        <v>75</v>
      </c>
      <c r="I28" s="1" t="s">
        <v>136</v>
      </c>
      <c r="J28" s="1" t="s">
        <v>117</v>
      </c>
      <c r="K28" s="1" t="s">
        <v>22</v>
      </c>
      <c r="L28" s="1" t="s">
        <v>17</v>
      </c>
      <c r="M28" s="5">
        <v>3348</v>
      </c>
      <c r="N28" s="1" t="s">
        <v>188</v>
      </c>
      <c r="O28" s="6">
        <v>45666</v>
      </c>
      <c r="P28" s="6">
        <v>46022</v>
      </c>
      <c r="Q28" s="1" t="s">
        <v>201</v>
      </c>
    </row>
    <row r="29" spans="1:17" x14ac:dyDescent="0.25">
      <c r="A29" s="4">
        <v>54</v>
      </c>
      <c r="B29" s="2" t="str">
        <f>HYPERLINK("https://my.zakupivli.pro/remote/dispatcher/state_purchase_view/56414964", "UA-2025-01-09-000588-a")</f>
        <v>UA-2025-01-09-000588-a</v>
      </c>
      <c r="C29" s="2" t="s">
        <v>144</v>
      </c>
      <c r="D29" s="2" t="str">
        <f>HYPERLINK("https://my.zakupivli.pro/remote/dispatcher/state_contracting_view/22799826", "UA-2025-01-09-000588-a-b1")</f>
        <v>UA-2025-01-09-000588-a-b1</v>
      </c>
      <c r="E29" s="1" t="s">
        <v>106</v>
      </c>
      <c r="F29" s="1" t="s">
        <v>159</v>
      </c>
      <c r="G29" s="1" t="s">
        <v>159</v>
      </c>
      <c r="H29" s="1" t="s">
        <v>68</v>
      </c>
      <c r="I29" s="1" t="s">
        <v>136</v>
      </c>
      <c r="J29" s="1" t="s">
        <v>148</v>
      </c>
      <c r="K29" s="1" t="s">
        <v>51</v>
      </c>
      <c r="L29" s="1" t="s">
        <v>65</v>
      </c>
      <c r="M29" s="5">
        <v>10080</v>
      </c>
      <c r="N29" s="1" t="s">
        <v>188</v>
      </c>
      <c r="O29" s="6">
        <v>45665</v>
      </c>
      <c r="P29" s="6">
        <v>46022</v>
      </c>
      <c r="Q29" s="1" t="s">
        <v>201</v>
      </c>
    </row>
    <row r="30" spans="1:17" x14ac:dyDescent="0.25">
      <c r="A30" s="4">
        <v>55</v>
      </c>
      <c r="B30" s="2" t="str">
        <f>HYPERLINK("https://my.zakupivli.pro/remote/dispatcher/state_purchase_view/56431932", "UA-2025-01-09-007771-a")</f>
        <v>UA-2025-01-09-007771-a</v>
      </c>
      <c r="C30" s="2" t="s">
        <v>144</v>
      </c>
      <c r="D30" s="2" t="str">
        <f>HYPERLINK("https://my.zakupivli.pro/remote/dispatcher/state_contracting_view/22806732", "UA-2025-01-09-007771-a-c1")</f>
        <v>UA-2025-01-09-007771-a-c1</v>
      </c>
      <c r="E30" s="1" t="s">
        <v>99</v>
      </c>
      <c r="F30" s="1" t="s">
        <v>202</v>
      </c>
      <c r="G30" s="1" t="s">
        <v>202</v>
      </c>
      <c r="H30" s="1" t="s">
        <v>97</v>
      </c>
      <c r="I30" s="1" t="s">
        <v>136</v>
      </c>
      <c r="J30" s="1" t="s">
        <v>138</v>
      </c>
      <c r="K30" s="1" t="s">
        <v>9</v>
      </c>
      <c r="L30" s="1" t="s">
        <v>96</v>
      </c>
      <c r="M30" s="5">
        <v>14401.45</v>
      </c>
      <c r="N30" s="1" t="s">
        <v>188</v>
      </c>
      <c r="O30" s="6">
        <v>45666</v>
      </c>
      <c r="P30" s="6">
        <v>46022</v>
      </c>
      <c r="Q30" s="1" t="s">
        <v>201</v>
      </c>
    </row>
    <row r="31" spans="1:17" x14ac:dyDescent="0.25">
      <c r="A31" s="4">
        <v>56</v>
      </c>
      <c r="B31" s="2" t="str">
        <f>HYPERLINK("https://my.zakupivli.pro/remote/dispatcher/state_purchase_view/61131505", "UA-2025-08-06-007121-a")</f>
        <v>UA-2025-08-06-007121-a</v>
      </c>
      <c r="C31" s="2" t="s">
        <v>144</v>
      </c>
      <c r="D31" s="2" t="str">
        <f>HYPERLINK("https://my.zakupivli.pro/remote/dispatcher/state_contracting_view/24848215", "UA-2025-08-06-007121-a-a1")</f>
        <v>UA-2025-08-06-007121-a-a1</v>
      </c>
      <c r="E31" s="1" t="s">
        <v>72</v>
      </c>
      <c r="F31" s="1" t="s">
        <v>171</v>
      </c>
      <c r="G31" s="1" t="s">
        <v>203</v>
      </c>
      <c r="H31" s="1" t="s">
        <v>66</v>
      </c>
      <c r="I31" s="1" t="s">
        <v>136</v>
      </c>
      <c r="J31" s="1" t="s">
        <v>123</v>
      </c>
      <c r="K31" s="1" t="s">
        <v>25</v>
      </c>
      <c r="L31" s="1" t="s">
        <v>28</v>
      </c>
      <c r="M31" s="5">
        <v>3700</v>
      </c>
      <c r="N31" s="1" t="s">
        <v>146</v>
      </c>
      <c r="O31" s="6">
        <v>45875</v>
      </c>
      <c r="P31" s="6">
        <v>46022</v>
      </c>
      <c r="Q31" s="1" t="s">
        <v>201</v>
      </c>
    </row>
    <row r="32" spans="1:17" x14ac:dyDescent="0.25">
      <c r="A32" s="4">
        <v>57</v>
      </c>
      <c r="B32" s="2" t="str">
        <f>HYPERLINK("https://my.zakupivli.pro/remote/dispatcher/state_purchase_view/56414302", "UA-2025-01-09-000332-a")</f>
        <v>UA-2025-01-09-000332-a</v>
      </c>
      <c r="C32" s="2" t="s">
        <v>144</v>
      </c>
      <c r="D32" s="2" t="str">
        <f>HYPERLINK("https://my.zakupivli.pro/remote/dispatcher/state_contracting_view/22799396", "UA-2025-01-09-000332-a-c1")</f>
        <v>UA-2025-01-09-000332-a-c1</v>
      </c>
      <c r="E32" s="1" t="s">
        <v>79</v>
      </c>
      <c r="F32" s="1" t="s">
        <v>197</v>
      </c>
      <c r="G32" s="1" t="s">
        <v>166</v>
      </c>
      <c r="H32" s="1" t="s">
        <v>98</v>
      </c>
      <c r="I32" s="1" t="s">
        <v>136</v>
      </c>
      <c r="J32" s="1" t="s">
        <v>149</v>
      </c>
      <c r="K32" s="1" t="s">
        <v>8</v>
      </c>
      <c r="L32" s="1" t="s">
        <v>104</v>
      </c>
      <c r="M32" s="5">
        <v>18087.63</v>
      </c>
      <c r="N32" s="1" t="s">
        <v>188</v>
      </c>
      <c r="O32" s="6">
        <v>45665</v>
      </c>
      <c r="P32" s="6">
        <v>46022</v>
      </c>
      <c r="Q32" s="1" t="s">
        <v>201</v>
      </c>
    </row>
    <row r="33" spans="1:17" x14ac:dyDescent="0.25">
      <c r="A33" s="4">
        <v>58</v>
      </c>
      <c r="B33" s="2" t="str">
        <f>HYPERLINK("https://my.zakupivli.pro/remote/dispatcher/state_purchase_view/64122448", "UA-2025-12-04-018395-a")</f>
        <v>UA-2025-12-04-018395-a</v>
      </c>
      <c r="C33" s="2" t="s">
        <v>144</v>
      </c>
      <c r="D33" s="2" t="str">
        <f>HYPERLINK("https://my.zakupivli.pro/remote/dispatcher/state_contracting_view/26134009", "UA-2025-12-04-018395-a-a1")</f>
        <v>UA-2025-12-04-018395-a-a1</v>
      </c>
      <c r="E33" s="1" t="s">
        <v>93</v>
      </c>
      <c r="F33" s="1" t="s">
        <v>102</v>
      </c>
      <c r="G33" s="1" t="s">
        <v>101</v>
      </c>
      <c r="H33" s="1" t="s">
        <v>50</v>
      </c>
      <c r="I33" s="1" t="s">
        <v>136</v>
      </c>
      <c r="J33" s="1" t="s">
        <v>184</v>
      </c>
      <c r="K33" s="1" t="s">
        <v>61</v>
      </c>
      <c r="L33" s="1" t="s">
        <v>32</v>
      </c>
      <c r="M33" s="5">
        <v>8050</v>
      </c>
      <c r="N33" s="1" t="s">
        <v>188</v>
      </c>
      <c r="O33" s="6">
        <v>45995</v>
      </c>
      <c r="P33" s="6">
        <v>46022</v>
      </c>
      <c r="Q33" s="1" t="s">
        <v>201</v>
      </c>
    </row>
    <row r="34" spans="1:17" x14ac:dyDescent="0.25">
      <c r="A34" s="4">
        <v>59</v>
      </c>
      <c r="B34" s="2" t="str">
        <f>HYPERLINK("https://my.zakupivli.pro/remote/dispatcher/state_purchase_view/64120673", "UA-2025-12-04-017626-a")</f>
        <v>UA-2025-12-04-017626-a</v>
      </c>
      <c r="C34" s="2" t="s">
        <v>144</v>
      </c>
      <c r="D34" s="2" t="str">
        <f>HYPERLINK("https://my.zakupivli.pro/remote/dispatcher/state_contracting_view/26133269", "UA-2025-12-04-017626-a-c1")</f>
        <v>UA-2025-12-04-017626-a-c1</v>
      </c>
      <c r="E34" s="1" t="s">
        <v>87</v>
      </c>
      <c r="F34" s="1" t="s">
        <v>200</v>
      </c>
      <c r="G34" s="1" t="s">
        <v>199</v>
      </c>
      <c r="H34" s="1" t="s">
        <v>49</v>
      </c>
      <c r="I34" s="1" t="s">
        <v>136</v>
      </c>
      <c r="J34" s="1" t="s">
        <v>175</v>
      </c>
      <c r="K34" s="1" t="s">
        <v>24</v>
      </c>
      <c r="L34" s="1" t="s">
        <v>10</v>
      </c>
      <c r="M34" s="5">
        <v>19999</v>
      </c>
      <c r="N34" s="1" t="s">
        <v>146</v>
      </c>
      <c r="O34" s="6">
        <v>45995</v>
      </c>
      <c r="P34" s="6">
        <v>46022</v>
      </c>
      <c r="Q34" s="1" t="s">
        <v>201</v>
      </c>
    </row>
    <row r="35" spans="1:17" x14ac:dyDescent="0.25">
      <c r="A35" s="4">
        <v>60</v>
      </c>
      <c r="B35" s="2" t="str">
        <f>HYPERLINK("https://my.zakupivli.pro/remote/dispatcher/state_purchase_view/64121380", "UA-2025-12-04-017897-a")</f>
        <v>UA-2025-12-04-017897-a</v>
      </c>
      <c r="C35" s="2" t="s">
        <v>144</v>
      </c>
      <c r="D35" s="2" t="str">
        <f>HYPERLINK("https://my.zakupivli.pro/remote/dispatcher/state_contracting_view/26133550", "UA-2025-12-04-017897-a-b1")</f>
        <v>UA-2025-12-04-017897-a-b1</v>
      </c>
      <c r="E35" s="1" t="s">
        <v>94</v>
      </c>
      <c r="F35" s="1" t="s">
        <v>141</v>
      </c>
      <c r="G35" s="1" t="s">
        <v>140</v>
      </c>
      <c r="H35" s="1" t="s">
        <v>49</v>
      </c>
      <c r="I35" s="1" t="s">
        <v>136</v>
      </c>
      <c r="J35" s="1" t="s">
        <v>122</v>
      </c>
      <c r="K35" s="1" t="s">
        <v>37</v>
      </c>
      <c r="L35" s="1" t="s">
        <v>31</v>
      </c>
      <c r="M35" s="5">
        <v>27996</v>
      </c>
      <c r="N35" s="1" t="s">
        <v>146</v>
      </c>
      <c r="O35" s="6">
        <v>45995</v>
      </c>
      <c r="P35" s="6">
        <v>46022</v>
      </c>
      <c r="Q35" s="1" t="s">
        <v>201</v>
      </c>
    </row>
    <row r="36" spans="1:17" x14ac:dyDescent="0.25">
      <c r="A36" s="4">
        <v>62</v>
      </c>
      <c r="B36" s="2" t="str">
        <f>HYPERLINK("https://my.zakupivli.pro/remote/dispatcher/state_purchase_view/56409626", "UA-2025-01-08-007759-a")</f>
        <v>UA-2025-01-08-007759-a</v>
      </c>
      <c r="C36" s="2" t="s">
        <v>144</v>
      </c>
      <c r="D36" s="2" t="str">
        <f>HYPERLINK("https://my.zakupivli.pro/remote/dispatcher/state_contracting_view/22797449", "UA-2025-01-08-007759-a-c1")</f>
        <v>UA-2025-01-08-007759-a-c1</v>
      </c>
      <c r="E36" s="1" t="s">
        <v>78</v>
      </c>
      <c r="F36" s="1" t="s">
        <v>134</v>
      </c>
      <c r="G36" s="1" t="s">
        <v>134</v>
      </c>
      <c r="H36" s="1" t="s">
        <v>11</v>
      </c>
      <c r="I36" s="1" t="s">
        <v>136</v>
      </c>
      <c r="J36" s="1" t="s">
        <v>185</v>
      </c>
      <c r="K36" s="1" t="s">
        <v>58</v>
      </c>
      <c r="L36" s="1" t="s">
        <v>23</v>
      </c>
      <c r="M36" s="4">
        <v>141020</v>
      </c>
      <c r="N36" s="1" t="s">
        <v>188</v>
      </c>
      <c r="O36" s="6">
        <v>45665</v>
      </c>
      <c r="P36" s="6">
        <v>46022</v>
      </c>
      <c r="Q36" s="1" t="s">
        <v>201</v>
      </c>
    </row>
    <row r="37" spans="1:17" x14ac:dyDescent="0.25">
      <c r="A37" s="4">
        <v>102</v>
      </c>
      <c r="B37" s="2" t="str">
        <f>HYPERLINK("https://my.zakupivli.pro/remote/dispatcher/state_purchase_view/54044290", "UA-2024-10-16-007777-a")</f>
        <v>UA-2024-10-16-007777-a</v>
      </c>
      <c r="C37" s="2" t="s">
        <v>144</v>
      </c>
      <c r="D37" s="2" t="str">
        <f>HYPERLINK("https://my.zakupivli.pro/remote/dispatcher/state_contracting_view/21771993", "UA-2024-10-16-007777-a-a1")</f>
        <v>UA-2024-10-16-007777-a-a1</v>
      </c>
      <c r="E37" s="1" t="s">
        <v>74</v>
      </c>
      <c r="F37" s="1" t="s">
        <v>131</v>
      </c>
      <c r="G37" s="1" t="s">
        <v>131</v>
      </c>
      <c r="H37" s="1" t="s">
        <v>77</v>
      </c>
      <c r="I37" s="1" t="s">
        <v>136</v>
      </c>
      <c r="J37" s="1" t="s">
        <v>116</v>
      </c>
      <c r="K37" s="1" t="s">
        <v>21</v>
      </c>
      <c r="L37" s="1" t="s">
        <v>2</v>
      </c>
      <c r="M37" s="5">
        <v>1248.07</v>
      </c>
      <c r="N37" s="1" t="s">
        <v>146</v>
      </c>
      <c r="O37" s="6">
        <v>45581</v>
      </c>
      <c r="P37" s="6">
        <v>45657</v>
      </c>
      <c r="Q37" s="1" t="s">
        <v>201</v>
      </c>
    </row>
    <row r="38" spans="1:17" x14ac:dyDescent="0.25">
      <c r="A38" s="1" t="s">
        <v>137</v>
      </c>
    </row>
  </sheetData>
  <autoFilter ref="A4:Q38" xr:uid="{00000000-0009-0000-0000-000000000000}"/>
  <mergeCells count="2">
    <mergeCell ref="F1:H1"/>
    <mergeCell ref="F2:H2"/>
  </mergeCells>
  <hyperlinks>
    <hyperlink ref="B5" r:id="rId1" display="https://my.zakupivli.pro/remote/dispatcher/state_purchase_view/56431570" xr:uid="{00000000-0004-0000-0000-000001000000}"/>
    <hyperlink ref="D5" r:id="rId2" display="https://my.zakupivli.pro/remote/dispatcher/state_contracting_view/22806520" xr:uid="{00000000-0004-0000-0000-000002000000}"/>
    <hyperlink ref="B6" r:id="rId3" display="https://my.zakupivli.pro/remote/dispatcher/state_purchase_view/64120002" xr:uid="{00000000-0004-0000-0000-00000D000000}"/>
    <hyperlink ref="D6" r:id="rId4" display="https://my.zakupivli.pro/remote/dispatcher/state_contracting_view/26132973" xr:uid="{00000000-0004-0000-0000-00000E000000}"/>
    <hyperlink ref="B7" r:id="rId5" display="https://my.zakupivli.pro/remote/dispatcher/state_purchase_view/64123743" xr:uid="{00000000-0004-0000-0000-00000F000000}"/>
    <hyperlink ref="D7" r:id="rId6" display="https://my.zakupivli.pro/remote/dispatcher/state_contracting_view/26134507" xr:uid="{00000000-0004-0000-0000-000010000000}"/>
    <hyperlink ref="B8" r:id="rId7" display="https://my.zakupivli.pro/remote/dispatcher/state_purchase_view/64567294" xr:uid="{00000000-0004-0000-0000-000011000000}"/>
    <hyperlink ref="D8" r:id="rId8" display="https://my.zakupivli.pro/remote/dispatcher/state_contracting_view/26326158" xr:uid="{00000000-0004-0000-0000-000012000000}"/>
    <hyperlink ref="B9" r:id="rId9" display="https://my.zakupivli.pro/remote/dispatcher/state_purchase_view/56551541" xr:uid="{00000000-0004-0000-0000-000015000000}"/>
    <hyperlink ref="D9" r:id="rId10" display="https://my.zakupivli.pro/remote/dispatcher/state_contracting_view/22855832" xr:uid="{00000000-0004-0000-0000-000016000000}"/>
    <hyperlink ref="B10" r:id="rId11" display="https://my.zakupivli.pro/remote/dispatcher/state_purchase_view/61987046" xr:uid="{00000000-0004-0000-0000-000019000000}"/>
    <hyperlink ref="D10" r:id="rId12" display="https://my.zakupivli.pro/remote/dispatcher/state_contracting_view/25218978" xr:uid="{00000000-0004-0000-0000-00001A000000}"/>
    <hyperlink ref="B11" r:id="rId13" display="https://my.zakupivli.pro/remote/dispatcher/state_purchase_view/64096053" xr:uid="{00000000-0004-0000-0000-000023000000}"/>
    <hyperlink ref="D11" r:id="rId14" display="https://my.zakupivli.pro/remote/dispatcher/state_contracting_view/26123015" xr:uid="{00000000-0004-0000-0000-000024000000}"/>
    <hyperlink ref="B12" r:id="rId15" display="https://my.zakupivli.pro/remote/dispatcher/state_purchase_view/56435989" xr:uid="{00000000-0004-0000-0000-000025000000}"/>
    <hyperlink ref="D12" r:id="rId16" display="https://my.zakupivli.pro/remote/dispatcher/state_contracting_view/22808196" xr:uid="{00000000-0004-0000-0000-000026000000}"/>
    <hyperlink ref="B13" r:id="rId17" display="https://my.zakupivli.pro/remote/dispatcher/state_purchase_view/62182849" xr:uid="{00000000-0004-0000-0000-00002B000000}"/>
    <hyperlink ref="D13" r:id="rId18" display="https://my.zakupivli.pro/remote/dispatcher/state_contracting_view/25303931" xr:uid="{00000000-0004-0000-0000-00002C000000}"/>
    <hyperlink ref="B14" r:id="rId19" display="https://my.zakupivli.pro/remote/dispatcher/state_purchase_view/56428700" xr:uid="{00000000-0004-0000-0000-000033000000}"/>
    <hyperlink ref="D14" r:id="rId20" display="https://my.zakupivli.pro/remote/dispatcher/state_contracting_view/22805477" xr:uid="{00000000-0004-0000-0000-000034000000}"/>
    <hyperlink ref="B15" r:id="rId21" display="https://my.zakupivli.pro/remote/dispatcher/state_purchase_view/61996922" xr:uid="{00000000-0004-0000-0000-00003A000000}"/>
    <hyperlink ref="D15" r:id="rId22" display="https://my.zakupivli.pro/remote/dispatcher/state_contracting_view/25223215" xr:uid="{00000000-0004-0000-0000-00003B000000}"/>
    <hyperlink ref="B16" r:id="rId23" display="https://my.zakupivli.pro/remote/dispatcher/state_purchase_view/63561197" xr:uid="{00000000-0004-0000-0000-000040000000}"/>
    <hyperlink ref="D16" r:id="rId24" display="https://my.zakupivli.pro/remote/dispatcher/state_contracting_view/25895807" xr:uid="{00000000-0004-0000-0000-000041000000}"/>
    <hyperlink ref="B17" r:id="rId25" display="https://my.zakupivli.pro/remote/dispatcher/state_purchase_view/63620272" xr:uid="{00000000-0004-0000-0000-000042000000}"/>
    <hyperlink ref="D17" r:id="rId26" display="https://my.zakupivli.pro/remote/dispatcher/state_contracting_view/25921168" xr:uid="{00000000-0004-0000-0000-000043000000}"/>
    <hyperlink ref="B18" r:id="rId27" display="https://my.zakupivli.pro/remote/dispatcher/state_purchase_view/64020787" xr:uid="{00000000-0004-0000-0000-000044000000}"/>
    <hyperlink ref="D18" r:id="rId28" display="https://my.zakupivli.pro/remote/dispatcher/state_contracting_view/26091495" xr:uid="{00000000-0004-0000-0000-000045000000}"/>
    <hyperlink ref="B19" r:id="rId29" display="https://my.zakupivli.pro/remote/dispatcher/state_purchase_view/64121803" xr:uid="{00000000-0004-0000-0000-000046000000}"/>
    <hyperlink ref="D19" r:id="rId30" display="https://my.zakupivli.pro/remote/dispatcher/state_contracting_view/26133703" xr:uid="{00000000-0004-0000-0000-000047000000}"/>
    <hyperlink ref="B20" r:id="rId31" display="https://my.zakupivli.pro/remote/dispatcher/state_purchase_view/64122784" xr:uid="{00000000-0004-0000-0000-000048000000}"/>
    <hyperlink ref="D20" r:id="rId32" display="https://my.zakupivli.pro/remote/dispatcher/state_contracting_view/26134135" xr:uid="{00000000-0004-0000-0000-000049000000}"/>
    <hyperlink ref="B21" r:id="rId33" display="https://my.zakupivli.pro/remote/dispatcher/state_purchase_view/56435193" xr:uid="{00000000-0004-0000-0000-00004C000000}"/>
    <hyperlink ref="D21" r:id="rId34" display="https://my.zakupivli.pro/remote/dispatcher/state_contracting_view/22807951" xr:uid="{00000000-0004-0000-0000-00004D000000}"/>
    <hyperlink ref="B22" r:id="rId35" display="https://my.zakupivli.pro/remote/dispatcher/state_purchase_view/62855489" xr:uid="{00000000-0004-0000-0000-000050000000}"/>
    <hyperlink ref="D22" r:id="rId36" display="https://my.zakupivli.pro/remote/dispatcher/state_contracting_view/25589821" xr:uid="{00000000-0004-0000-0000-000051000000}"/>
    <hyperlink ref="B23" r:id="rId37" display="https://my.zakupivli.pro/remote/dispatcher/state_purchase_view/62605466" xr:uid="{00000000-0004-0000-0000-000052000000}"/>
    <hyperlink ref="D23" r:id="rId38" display="https://my.zakupivli.pro/remote/dispatcher/state_contracting_view/25485198" xr:uid="{00000000-0004-0000-0000-000053000000}"/>
    <hyperlink ref="B24" r:id="rId39" display="https://my.zakupivli.pro/remote/dispatcher/state_purchase_view/62282414" xr:uid="{00000000-0004-0000-0000-00005A000000}"/>
    <hyperlink ref="C24" r:id="rId40" display="https://my.zakupivli.pro/remote/dispatcher/state_purchase_lot_view/1778695" xr:uid="{00000000-0004-0000-0000-00005B000000}"/>
    <hyperlink ref="D24" r:id="rId41" display="https://my.zakupivli.pro/remote/dispatcher/state_contracting_view/25451208" xr:uid="{00000000-0004-0000-0000-00005C000000}"/>
    <hyperlink ref="B25" r:id="rId42" display="https://my.zakupivli.pro/remote/dispatcher/state_purchase_view/62670500" xr:uid="{00000000-0004-0000-0000-00005D000000}"/>
    <hyperlink ref="D25" r:id="rId43" display="https://my.zakupivli.pro/remote/dispatcher/state_contracting_view/25511649" xr:uid="{00000000-0004-0000-0000-00005E000000}"/>
    <hyperlink ref="B26" r:id="rId44" display="https://my.zakupivli.pro/remote/dispatcher/state_purchase_view/56433683" xr:uid="{00000000-0004-0000-0000-000063000000}"/>
    <hyperlink ref="D26" r:id="rId45" display="https://my.zakupivli.pro/remote/dispatcher/state_contracting_view/22807356" xr:uid="{00000000-0004-0000-0000-000064000000}"/>
    <hyperlink ref="B27" r:id="rId46" display="https://my.zakupivli.pro/remote/dispatcher/state_purchase_view/64123321" xr:uid="{00000000-0004-0000-0000-000065000000}"/>
    <hyperlink ref="D27" r:id="rId47" display="https://my.zakupivli.pro/remote/dispatcher/state_contracting_view/26134377" xr:uid="{00000000-0004-0000-0000-000066000000}"/>
    <hyperlink ref="B28" r:id="rId48" display="https://my.zakupivli.pro/remote/dispatcher/state_purchase_view/56439821" xr:uid="{00000000-0004-0000-0000-00006B000000}"/>
    <hyperlink ref="D28" r:id="rId49" display="https://my.zakupivli.pro/remote/dispatcher/state_contracting_view/22809875" xr:uid="{00000000-0004-0000-0000-00006C000000}"/>
    <hyperlink ref="B29" r:id="rId50" display="https://my.zakupivli.pro/remote/dispatcher/state_purchase_view/56414964" xr:uid="{00000000-0004-0000-0000-00006D000000}"/>
    <hyperlink ref="D29" r:id="rId51" display="https://my.zakupivli.pro/remote/dispatcher/state_contracting_view/22799826" xr:uid="{00000000-0004-0000-0000-00006E000000}"/>
    <hyperlink ref="B30" r:id="rId52" display="https://my.zakupivli.pro/remote/dispatcher/state_purchase_view/56431932" xr:uid="{00000000-0004-0000-0000-00006F000000}"/>
    <hyperlink ref="D30" r:id="rId53" display="https://my.zakupivli.pro/remote/dispatcher/state_contracting_view/22806732" xr:uid="{00000000-0004-0000-0000-000070000000}"/>
    <hyperlink ref="B31" r:id="rId54" display="https://my.zakupivli.pro/remote/dispatcher/state_purchase_view/61131505" xr:uid="{00000000-0004-0000-0000-000071000000}"/>
    <hyperlink ref="D31" r:id="rId55" display="https://my.zakupivli.pro/remote/dispatcher/state_contracting_view/24848215" xr:uid="{00000000-0004-0000-0000-000072000000}"/>
    <hyperlink ref="B32" r:id="rId56" display="https://my.zakupivli.pro/remote/dispatcher/state_purchase_view/56414302" xr:uid="{00000000-0004-0000-0000-000073000000}"/>
    <hyperlink ref="D32" r:id="rId57" display="https://my.zakupivli.pro/remote/dispatcher/state_contracting_view/22799396" xr:uid="{00000000-0004-0000-0000-000074000000}"/>
    <hyperlink ref="B33" r:id="rId58" display="https://my.zakupivli.pro/remote/dispatcher/state_purchase_view/64122448" xr:uid="{00000000-0004-0000-0000-000075000000}"/>
    <hyperlink ref="D33" r:id="rId59" display="https://my.zakupivli.pro/remote/dispatcher/state_contracting_view/26134009" xr:uid="{00000000-0004-0000-0000-000076000000}"/>
    <hyperlink ref="B34" r:id="rId60" display="https://my.zakupivli.pro/remote/dispatcher/state_purchase_view/64120673" xr:uid="{00000000-0004-0000-0000-000077000000}"/>
    <hyperlink ref="D34" r:id="rId61" display="https://my.zakupivli.pro/remote/dispatcher/state_contracting_view/26133269" xr:uid="{00000000-0004-0000-0000-000078000000}"/>
    <hyperlink ref="B35" r:id="rId62" display="https://my.zakupivli.pro/remote/dispatcher/state_purchase_view/64121380" xr:uid="{00000000-0004-0000-0000-000079000000}"/>
    <hyperlink ref="D35" r:id="rId63" display="https://my.zakupivli.pro/remote/dispatcher/state_contracting_view/26133550" xr:uid="{00000000-0004-0000-0000-00007A000000}"/>
    <hyperlink ref="B36" r:id="rId64" display="https://my.zakupivli.pro/remote/dispatcher/state_purchase_view/56409626" xr:uid="{00000000-0004-0000-0000-00007D000000}"/>
    <hyperlink ref="D36" r:id="rId65" display="https://my.zakupivli.pro/remote/dispatcher/state_contracting_view/22797449" xr:uid="{00000000-0004-0000-0000-00007E000000}"/>
    <hyperlink ref="B37" r:id="rId66" display="https://my.zakupivli.pro/remote/dispatcher/state_purchase_view/54044290" xr:uid="{00000000-0004-0000-0000-0000CD000000}"/>
    <hyperlink ref="D37" r:id="rId67" display="https://my.zakupivli.pro/remote/dispatcher/state_contracting_view/21771993" xr:uid="{00000000-0004-0000-0000-0000CE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user</cp:lastModifiedBy>
  <dcterms:created xsi:type="dcterms:W3CDTF">2025-12-18T12:59:41Z</dcterms:created>
  <dcterms:modified xsi:type="dcterms:W3CDTF">2025-12-18T11:07:03Z</dcterms:modified>
  <cp:category/>
</cp:coreProperties>
</file>