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User1`\Desktop\"/>
    </mc:Choice>
  </mc:AlternateContent>
  <xr:revisionPtr revIDLastSave="0" documentId="13_ncr:1_{4A405ECA-6DA7-484C-A5F3-577892F7CB1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115031" sheetId="2" r:id="rId1"/>
    <sheet name="Лист1" sheetId="1" r:id="rId2"/>
  </sheets>
  <definedNames>
    <definedName name="_xlnm.Print_Area" localSheetId="0">'1115031'!$A$1:$M$86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73" i="2" l="1"/>
  <c r="J73" i="2"/>
  <c r="K72" i="2"/>
  <c r="M72" i="2" s="1"/>
  <c r="J72" i="2"/>
  <c r="H72" i="2"/>
  <c r="K71" i="2"/>
  <c r="M71" i="2" s="1"/>
  <c r="J71" i="2"/>
  <c r="H71" i="2"/>
  <c r="L67" i="2"/>
  <c r="J67" i="2"/>
  <c r="E67" i="2"/>
  <c r="K67" i="2" s="1"/>
  <c r="M67" i="2" s="1"/>
  <c r="F66" i="2"/>
  <c r="E66" i="2"/>
  <c r="G66" i="2" s="1"/>
  <c r="L65" i="2"/>
  <c r="J65" i="2"/>
  <c r="H65" i="2"/>
  <c r="E65" i="2"/>
  <c r="G65" i="2" s="1"/>
  <c r="F64" i="2"/>
  <c r="E64" i="2"/>
  <c r="G64" i="2" s="1"/>
  <c r="J60" i="2"/>
  <c r="I60" i="2"/>
  <c r="H60" i="2"/>
  <c r="K60" i="2" s="1"/>
  <c r="M60" i="2" s="1"/>
  <c r="F60" i="2"/>
  <c r="E60" i="2"/>
  <c r="G60" i="2" s="1"/>
  <c r="J59" i="2"/>
  <c r="H59" i="2"/>
  <c r="K59" i="2" s="1"/>
  <c r="M59" i="2" s="1"/>
  <c r="G59" i="2"/>
  <c r="E59" i="2"/>
  <c r="M58" i="2"/>
  <c r="K58" i="2"/>
  <c r="J58" i="2"/>
  <c r="G58" i="2"/>
  <c r="J54" i="2"/>
  <c r="E54" i="2"/>
  <c r="K54" i="2" s="1"/>
  <c r="M54" i="2" s="1"/>
  <c r="J53" i="2"/>
  <c r="G53" i="2"/>
  <c r="E53" i="2"/>
  <c r="K53" i="2" s="1"/>
  <c r="M53" i="2" s="1"/>
  <c r="K52" i="2"/>
  <c r="H52" i="2"/>
  <c r="H66" i="2" s="1"/>
  <c r="G52" i="2"/>
  <c r="F52" i="2"/>
  <c r="E52" i="2"/>
  <c r="K51" i="2"/>
  <c r="M51" i="2" s="1"/>
  <c r="M42" i="2"/>
  <c r="L42" i="2"/>
  <c r="I42" i="2"/>
  <c r="H42" i="2"/>
  <c r="F42" i="2"/>
  <c r="E42" i="2"/>
  <c r="M41" i="2"/>
  <c r="K41" i="2"/>
  <c r="K42" i="2" s="1"/>
  <c r="J41" i="2"/>
  <c r="J42" i="2" s="1"/>
  <c r="G41" i="2"/>
  <c r="G42" i="2" s="1"/>
  <c r="K33" i="2"/>
  <c r="J33" i="2"/>
  <c r="I33" i="2"/>
  <c r="H33" i="2"/>
  <c r="F33" i="2"/>
  <c r="E33" i="2"/>
  <c r="L32" i="2"/>
  <c r="L33" i="2" s="1"/>
  <c r="K32" i="2"/>
  <c r="M32" i="2" s="1"/>
  <c r="M33" i="2" s="1"/>
  <c r="J32" i="2"/>
  <c r="I32" i="2"/>
  <c r="I52" i="2" s="1"/>
  <c r="G32" i="2"/>
  <c r="G33" i="2" s="1"/>
  <c r="I66" i="2" l="1"/>
  <c r="L66" i="2" s="1"/>
  <c r="I64" i="2"/>
  <c r="L64" i="2" s="1"/>
  <c r="J52" i="2"/>
  <c r="L52" i="2"/>
  <c r="M52" i="2" s="1"/>
  <c r="K66" i="2"/>
  <c r="M66" i="2" s="1"/>
  <c r="J66" i="2"/>
  <c r="K65" i="2"/>
  <c r="M65" i="2" s="1"/>
  <c r="G54" i="2"/>
  <c r="G67" i="2"/>
  <c r="H64" i="2"/>
  <c r="K64" i="2" l="1"/>
  <c r="M64" i="2" s="1"/>
  <c r="J64" i="2"/>
</calcChain>
</file>

<file path=xl/sharedStrings.xml><?xml version="1.0" encoding="utf-8"?>
<sst xmlns="http://schemas.openxmlformats.org/spreadsheetml/2006/main" count="177" uniqueCount="111">
  <si>
    <t>ЗАТВЕРДЖЕНО
Наказ Міністерства фінансів України 26 серпня 2014 року № 836
(у редакції наказу Міністерства фінансів Українивід 29 грудня 2018 року № 1209)</t>
  </si>
  <si>
    <t>Звіт</t>
  </si>
  <si>
    <t>про виконання паспорта бюджетної програми місцевого бюджету на 2019 рік</t>
  </si>
  <si>
    <t>1.</t>
  </si>
  <si>
    <t>Управління у справах сім’ї, молоді та спорту виконавчого комітету Полтавської міської ради</t>
  </si>
  <si>
    <t>(код)</t>
  </si>
  <si>
    <t>(найменування головного розпорядника)</t>
  </si>
  <si>
    <t>2.</t>
  </si>
  <si>
    <t>(найменування відповідального виконавця)</t>
  </si>
  <si>
    <t>3.</t>
  </si>
  <si>
    <t>0810</t>
  </si>
  <si>
    <t>Утримання та навчально-тренувальна робота комунальних дитячо-юнацьких спортивних шкіл</t>
  </si>
  <si>
    <t>(КФКВК)</t>
  </si>
  <si>
    <t>(найменування бюджетної програми)</t>
  </si>
  <si>
    <t>4. Цілі державної політики, на досягнення яких спрямовано реалізацію бюджетної програми</t>
  </si>
  <si>
    <t>N
з/п</t>
  </si>
  <si>
    <t>Ціль державної політики</t>
  </si>
  <si>
    <t>Організація навчально-тренувальної, фізкультурно-оздоровчої та спортивної роботи в закладах фізичної культури та спорту</t>
  </si>
  <si>
    <t>Підготовка спортсменів ДЮСШ до резервного спорту і спорту вищих досягнень, для участі у змаганнях різного рівня</t>
  </si>
  <si>
    <t>Зміцнення і розвиток матеріально-спортивної та технічної бази спортивних установ та закладів</t>
  </si>
  <si>
    <t>5. Мета бюджетної програми:Створення необхідних умов для гармонійного виховання, фізичного розвитку, повноцінного оздоровлення,
змістовного відпочинку і дозвілля дітей та молоді, самореалізації. набуття навичок здорового способу життя, підготовки спортсменів для резервного спорту</t>
  </si>
  <si>
    <t>6. Завдання бюджетної програми</t>
  </si>
  <si>
    <t>Завдання</t>
  </si>
  <si>
    <t xml:space="preserve"> Забезпечення підготовки спортсменів резервного спорту та спорту вищих досягнень та участі спортсменів у відповідних змаганнях, розвитку здібностей вихованців дитячо-юнацьких спортивних шкіл в обраному виді спорту, створення умов для фізичного розвитку, повноцінного оздоровлення, змістовного відпочинку і дозвілля дітей, збереження та підтримка в належному технічному стані існуючої мережі комунальних спортивних споруд, забезпечення їх ефективного використання для проведення спортивних заходів.</t>
  </si>
  <si>
    <t>утвердження громадянської позиції, духовності, моральності, національно-патріотичної свідомості та формування у молоді сімейних, національних і загальнолюдських цінностей</t>
  </si>
  <si>
    <t>7. Видатки (надані кредити з бюджету) та напрями використання бюджетних коштів за бюджетною програмою</t>
  </si>
  <si>
    <t>гривень</t>
  </si>
  <si>
    <t>Напрями використання бюджетних коштів*</t>
  </si>
  <si>
    <t>Затверджено у паспорті бюджетної програми</t>
  </si>
  <si>
    <t>Касові видатки (надані кредити з бюджету)</t>
  </si>
  <si>
    <t>Відхилення</t>
  </si>
  <si>
    <t>загальний фонд</t>
  </si>
  <si>
    <t>спеціальний фонд</t>
  </si>
  <si>
    <t>усього</t>
  </si>
  <si>
    <t>Створення належних умов утримання комунальних дитячо-юнацьких спортивних шкіл, підготовка спортивного резерву та підвищення рівня фізичної підготовленості дітей дитячо-юнацькими спортивними школами</t>
  </si>
  <si>
    <t>Утримання ЦФЗН "Спорт для всіх"</t>
  </si>
  <si>
    <t>Усього</t>
  </si>
  <si>
    <t>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</si>
  <si>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</si>
  <si>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N з/п</t>
  </si>
  <si>
    <t>Найменування місцевої/ регіональної програми</t>
  </si>
  <si>
    <t>-</t>
  </si>
  <si>
    <t>9. Результативні показники бюджетної програми та аналіз їх виконання</t>
  </si>
  <si>
    <t>Показники</t>
  </si>
  <si>
    <t>Одиниця виміру</t>
  </si>
  <si>
    <t>Джерело інформації</t>
  </si>
  <si>
    <t xml:space="preserve">Затверджено у паспорті бюджетної програми </t>
  </si>
  <si>
    <t>Фактичні результативні показники, досягнуті за рахунок касових видатків (наданих кредитів)</t>
  </si>
  <si>
    <t>Утримання спортивного дитячого закладу оздоровлення та відпочинку</t>
  </si>
  <si>
    <t>затрат</t>
  </si>
  <si>
    <t>1.1</t>
  </si>
  <si>
    <t>кількість комунальних дитячо-юнацьких спортивних шкіл, видатки на утримання яких здійснюються з бюджету.</t>
  </si>
  <si>
    <t>од.</t>
  </si>
  <si>
    <t xml:space="preserve">Мережа установ та організацій </t>
  </si>
  <si>
    <t>1.2</t>
  </si>
  <si>
    <t>обсяг витрат на утримання комунальних дитячо-юнацьких спортивних шкіл, видатки на утримання яких здійснюються з бюджету</t>
  </si>
  <si>
    <t>тис.грн.</t>
  </si>
  <si>
    <t xml:space="preserve">Кошторис на 2019 рік </t>
  </si>
  <si>
    <t>1.3</t>
  </si>
  <si>
    <t>кількість штатних працівників комунальних дитячо-юнацьких спортивних шкіл, видатки на утримання яких здійснюються з бюджету</t>
  </si>
  <si>
    <t>штатних одиниць</t>
  </si>
  <si>
    <t xml:space="preserve">Штатний розпис </t>
  </si>
  <si>
    <t>у тому числі тренерів.</t>
  </si>
  <si>
    <t xml:space="preserve">Тарифікаційний список  </t>
  </si>
  <si>
    <t xml:space="preserve"> Пояснення щодо причин розбіжностей між затвердженими та досягнутими результативними показниками</t>
  </si>
  <si>
    <t>продукту</t>
  </si>
  <si>
    <t xml:space="preserve"> </t>
  </si>
  <si>
    <t>середньорічна кількість учнів комунальних дитячо-юнацьких спортивних шкіл, видатки на утримання яких здійснюються з бюджету</t>
  </si>
  <si>
    <t>осіб</t>
  </si>
  <si>
    <t>Статистичний звіт</t>
  </si>
  <si>
    <t>2.2</t>
  </si>
  <si>
    <t>кількість учнів комунальних дитячо-юнацьких спортивних шкіл, видатки на утримання яких здійснюються з бюджету,  що взяли участь у регіональних спортивних змаганнях</t>
  </si>
  <si>
    <t xml:space="preserve">Накази про змагання на  </t>
  </si>
  <si>
    <t>2.3</t>
  </si>
  <si>
    <t>кількість придбаного малоцінного спортивного обладнання та інвентарю для комунальних дитячо-юнацьких спортивних шкіл, видатки на утримання яких здійснюються з бюджету</t>
  </si>
  <si>
    <t>од</t>
  </si>
  <si>
    <t xml:space="preserve">Розшифровки до кошторису </t>
  </si>
  <si>
    <t>ефективності</t>
  </si>
  <si>
    <t>3.1</t>
  </si>
  <si>
    <t>середні витрати на утримання однієї комунальної дитячо-юнацької спортивної школи, видатки на утримання якої здійснюються з бюджету, з розрахунку на одну установу</t>
  </si>
  <si>
    <t>грн</t>
  </si>
  <si>
    <t>Розрахунково(обсяг витрат / кількість установ)</t>
  </si>
  <si>
    <t>3.2</t>
  </si>
  <si>
    <t>середньомісячна заробітна плата працівника дитячо-юнацької спортивної школи, видатки на утримання якої здійснюються з бюджету</t>
  </si>
  <si>
    <t>Розрахунково(обсяг витрат на оплату праці / кількість працівників/12 міс.)</t>
  </si>
  <si>
    <t>3.3</t>
  </si>
  <si>
    <t>Середні витрати на навчально-тренувальну роботу у дитячо-юнацьких спортивних школах з розрахунку на одного учня</t>
  </si>
  <si>
    <t>Розрахунково</t>
  </si>
  <si>
    <t>3.4</t>
  </si>
  <si>
    <t>середня вартість одиниці придбаного малоцінного спортивного обладнання та інвентарю для комунальних дитячо-юнацьких спортивних шкіл, видатки на утримання яких здійснюються з бюджету.</t>
  </si>
  <si>
    <t>Пояснення щодо причин розбіжностей між затвердженими та досягнутими результативними показниками</t>
  </si>
  <si>
    <t>якості</t>
  </si>
  <si>
    <t>4.1</t>
  </si>
  <si>
    <t>кількість підготовлених у комунальних дитячо-юнацьких спортивних школах, видатки на утримання яких здійснюються з бюджету, майстрів спорту України / кандидатів у майстри спорту України,</t>
  </si>
  <si>
    <t xml:space="preserve">Статистичний звіт 5ФК </t>
  </si>
  <si>
    <t>4.2</t>
  </si>
  <si>
    <t>кількість учнів комунальних дитячо-юнацьких спортивних шкіл, видатки на утримання яких здійснюються з бюджету, які здобули призові місця в регіональних спортивних змаганнях</t>
  </si>
  <si>
    <t>Статистичний звіт 5ФК</t>
  </si>
  <si>
    <t>4.3</t>
  </si>
  <si>
    <t>динаміка кількості учнів комунальних дитячо-юнацьких спортивних шкіл, видатки на утримання яких здійснюються з бюджету,  порівняно з минулим роком</t>
  </si>
  <si>
    <t>%</t>
  </si>
  <si>
    <t>Аналіз стану виконання результативних показників</t>
  </si>
  <si>
    <t>10. Узагальнений висновок про виконання бюджетної програми.</t>
  </si>
  <si>
    <t>____________</t>
  </si>
  <si>
    <t>* Зазначаються всі напрями використання бюджетних коштів, затверджені у паспорті бюджетної програми.</t>
  </si>
  <si>
    <t>В.о. директора Департаменту культури, молоді та спорту,                                                   начальник Управління культури</t>
  </si>
  <si>
    <t>Лариса КРЕЧКО</t>
  </si>
  <si>
    <t>(підпис)</t>
  </si>
  <si>
    <t>(ініціали/ініціал, прізвище)</t>
  </si>
  <si>
    <t>Головний бухгалтер</t>
  </si>
  <si>
    <t>Жанна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</si>
</sst>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i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6" fillId="0" borderId="0"/>
  </cellStyleXfs>
  <cellXfs count="77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left" vertical="top" wrapText="1"/>
    </xf>
    <xf numFmtId="0" fontId="5" fillId="0" borderId="0" xfId="1" applyFont="1"/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2" fillId="0" borderId="1" xfId="1" applyFont="1" applyBorder="1"/>
    <xf numFmtId="0" fontId="8" fillId="0" borderId="0" xfId="1" applyFont="1" applyAlignment="1">
      <alignment horizontal="center" vertical="top" wrapText="1"/>
    </xf>
    <xf numFmtId="0" fontId="9" fillId="0" borderId="0" xfId="1" applyFont="1" applyAlignment="1">
      <alignment vertical="center" wrapText="1"/>
    </xf>
    <xf numFmtId="0" fontId="9" fillId="0" borderId="0" xfId="1" applyFont="1" applyAlignment="1">
      <alignment horizontal="center" vertical="top" wrapText="1"/>
    </xf>
    <xf numFmtId="0" fontId="8" fillId="0" borderId="1" xfId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wrapText="1"/>
    </xf>
    <xf numFmtId="0" fontId="9" fillId="0" borderId="0" xfId="1" applyFont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/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1" fillId="0" borderId="0" xfId="1" applyFont="1"/>
    <xf numFmtId="0" fontId="7" fillId="0" borderId="3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8" fillId="0" borderId="2" xfId="1" applyFont="1" applyBorder="1" applyAlignment="1">
      <alignment horizontal="center" vertical="center" wrapText="1"/>
    </xf>
    <xf numFmtId="0" fontId="13" fillId="0" borderId="0" xfId="1" applyFont="1"/>
    <xf numFmtId="0" fontId="8" fillId="0" borderId="0" xfId="1" applyFont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3" fontId="8" fillId="0" borderId="2" xfId="2" applyNumberFormat="1" applyFont="1" applyBorder="1" applyAlignment="1">
      <alignment horizontal="center" vertical="center" wrapText="1"/>
    </xf>
    <xf numFmtId="3" fontId="7" fillId="0" borderId="2" xfId="1" applyNumberFormat="1" applyFont="1" applyBorder="1" applyAlignment="1">
      <alignment horizontal="center" vertical="center" wrapText="1"/>
    </xf>
    <xf numFmtId="0" fontId="8" fillId="0" borderId="0" xfId="1" applyFont="1" applyAlignment="1">
      <alignment horizontal="left" vertical="center" wrapText="1"/>
    </xf>
    <xf numFmtId="0" fontId="14" fillId="0" borderId="0" xfId="1" applyFont="1" applyAlignment="1">
      <alignment horizontal="left" wrapText="1"/>
    </xf>
    <xf numFmtId="0" fontId="12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" fillId="0" borderId="0" xfId="1"/>
    <xf numFmtId="0" fontId="8" fillId="0" borderId="2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vertical="center" wrapText="1"/>
    </xf>
    <xf numFmtId="49" fontId="8" fillId="0" borderId="2" xfId="2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vertical="center" wrapText="1"/>
    </xf>
    <xf numFmtId="0" fontId="8" fillId="0" borderId="2" xfId="2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0" fontId="8" fillId="0" borderId="2" xfId="1" applyFont="1" applyBorder="1" applyAlignment="1">
      <alignment horizontal="left" vertical="center" wrapText="1"/>
    </xf>
    <xf numFmtId="0" fontId="15" fillId="0" borderId="2" xfId="1" applyFont="1" applyBorder="1" applyAlignment="1">
      <alignment horizontal="center" vertical="center" wrapText="1"/>
    </xf>
    <xf numFmtId="1" fontId="8" fillId="0" borderId="2" xfId="2" applyNumberFormat="1" applyFont="1" applyBorder="1" applyAlignment="1">
      <alignment horizontal="center" vertical="center" wrapText="1"/>
    </xf>
    <xf numFmtId="1" fontId="8" fillId="0" borderId="2" xfId="1" applyNumberFormat="1" applyFont="1" applyBorder="1" applyAlignment="1">
      <alignment horizontal="center" vertical="center" wrapText="1"/>
    </xf>
    <xf numFmtId="1" fontId="15" fillId="0" borderId="2" xfId="1" applyNumberFormat="1" applyFont="1" applyBorder="1" applyAlignment="1">
      <alignment horizontal="center" vertical="center" wrapText="1"/>
    </xf>
    <xf numFmtId="0" fontId="15" fillId="0" borderId="3" xfId="1" applyFont="1" applyBorder="1" applyAlignment="1">
      <alignment vertical="center" wrapText="1"/>
    </xf>
    <xf numFmtId="2" fontId="15" fillId="0" borderId="2" xfId="1" applyNumberFormat="1" applyFont="1" applyBorder="1" applyAlignment="1">
      <alignment horizontal="center" vertical="center" wrapText="1"/>
    </xf>
    <xf numFmtId="16" fontId="8" fillId="0" borderId="2" xfId="1" applyNumberFormat="1" applyFont="1" applyBorder="1" applyAlignment="1">
      <alignment horizontal="center" vertical="center" wrapText="1"/>
    </xf>
    <xf numFmtId="0" fontId="17" fillId="0" borderId="2" xfId="3" applyFont="1" applyBorder="1" applyAlignment="1">
      <alignment wrapText="1"/>
    </xf>
    <xf numFmtId="0" fontId="10" fillId="0" borderId="2" xfId="1" applyFont="1" applyBorder="1" applyAlignment="1">
      <alignment horizontal="left" vertical="center" wrapText="1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top"/>
    </xf>
    <xf numFmtId="0" fontId="8" fillId="0" borderId="0" xfId="1" applyFont="1" applyAlignment="1">
      <alignment vertical="top"/>
    </xf>
    <xf numFmtId="0" fontId="2" fillId="0" borderId="1" xfId="1" applyFont="1" applyBorder="1" applyAlignment="1">
      <alignment horizontal="center"/>
    </xf>
    <xf numFmtId="0" fontId="7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4" fillId="0" borderId="6" xfId="1" applyFont="1" applyBorder="1" applyAlignment="1">
      <alignment horizontal="center" vertical="top"/>
    </xf>
    <xf numFmtId="0" fontId="9" fillId="0" borderId="6" xfId="1" applyFont="1" applyBorder="1" applyAlignment="1">
      <alignment horizontal="center" vertical="top" wrapText="1"/>
    </xf>
  </cellXfs>
  <cellStyles count="4">
    <cellStyle name="Обычный" xfId="0" builtinId="0"/>
    <cellStyle name="Обычный 2" xfId="1" xr:uid="{29D79C22-4F43-4483-B04F-F55B2625D7E6}"/>
    <cellStyle name="Обычный 2 2" xfId="3" xr:uid="{5DDAC795-1AE1-4FE5-BD6D-29CDAEF76D0F}"/>
    <cellStyle name="Обычный 3" xfId="2" xr:uid="{BB71C14A-60BE-40FA-95E0-F30EB28113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EBB61-33BA-4DCD-9A4A-B342853A61D3}">
  <dimension ref="A1:Z86"/>
  <sheetViews>
    <sheetView tabSelected="1" view="pageBreakPreview" zoomScale="60" zoomScaleNormal="85" workbookViewId="0">
      <selection activeCell="AB22" sqref="AB22"/>
    </sheetView>
  </sheetViews>
  <sheetFormatPr defaultColWidth="9.109375" defaultRowHeight="15.6" x14ac:dyDescent="0.3"/>
  <cols>
    <col min="1" max="1" width="5.88671875" style="4" customWidth="1"/>
    <col min="2" max="2" width="27.6640625" style="31" customWidth="1"/>
    <col min="3" max="3" width="9" style="4" customWidth="1"/>
    <col min="4" max="4" width="17.33203125" style="31" customWidth="1"/>
    <col min="5" max="5" width="13" style="4" customWidth="1"/>
    <col min="6" max="6" width="12.109375" style="4" customWidth="1"/>
    <col min="7" max="8" width="13" style="4" customWidth="1"/>
    <col min="9" max="9" width="12.33203125" style="4" customWidth="1"/>
    <col min="10" max="12" width="13" style="4" customWidth="1"/>
    <col min="13" max="13" width="12.6640625" style="4" customWidth="1"/>
    <col min="14" max="256" width="9.109375" style="4"/>
    <col min="257" max="257" width="5.88671875" style="4" customWidth="1"/>
    <col min="258" max="258" width="27.6640625" style="4" customWidth="1"/>
    <col min="259" max="259" width="9" style="4" customWidth="1"/>
    <col min="260" max="260" width="17.33203125" style="4" customWidth="1"/>
    <col min="261" max="261" width="13" style="4" customWidth="1"/>
    <col min="262" max="262" width="12.109375" style="4" customWidth="1"/>
    <col min="263" max="264" width="13" style="4" customWidth="1"/>
    <col min="265" max="265" width="12.33203125" style="4" customWidth="1"/>
    <col min="266" max="268" width="13" style="4" customWidth="1"/>
    <col min="269" max="269" width="12.6640625" style="4" customWidth="1"/>
    <col min="270" max="512" width="9.109375" style="4"/>
    <col min="513" max="513" width="5.88671875" style="4" customWidth="1"/>
    <col min="514" max="514" width="27.6640625" style="4" customWidth="1"/>
    <col min="515" max="515" width="9" style="4" customWidth="1"/>
    <col min="516" max="516" width="17.33203125" style="4" customWidth="1"/>
    <col min="517" max="517" width="13" style="4" customWidth="1"/>
    <col min="518" max="518" width="12.109375" style="4" customWidth="1"/>
    <col min="519" max="520" width="13" style="4" customWidth="1"/>
    <col min="521" max="521" width="12.33203125" style="4" customWidth="1"/>
    <col min="522" max="524" width="13" style="4" customWidth="1"/>
    <col min="525" max="525" width="12.6640625" style="4" customWidth="1"/>
    <col min="526" max="768" width="9.109375" style="4"/>
    <col min="769" max="769" width="5.88671875" style="4" customWidth="1"/>
    <col min="770" max="770" width="27.6640625" style="4" customWidth="1"/>
    <col min="771" max="771" width="9" style="4" customWidth="1"/>
    <col min="772" max="772" width="17.33203125" style="4" customWidth="1"/>
    <col min="773" max="773" width="13" style="4" customWidth="1"/>
    <col min="774" max="774" width="12.109375" style="4" customWidth="1"/>
    <col min="775" max="776" width="13" style="4" customWidth="1"/>
    <col min="777" max="777" width="12.33203125" style="4" customWidth="1"/>
    <col min="778" max="780" width="13" style="4" customWidth="1"/>
    <col min="781" max="781" width="12.6640625" style="4" customWidth="1"/>
    <col min="782" max="1024" width="9.109375" style="4"/>
    <col min="1025" max="1025" width="5.88671875" style="4" customWidth="1"/>
    <col min="1026" max="1026" width="27.6640625" style="4" customWidth="1"/>
    <col min="1027" max="1027" width="9" style="4" customWidth="1"/>
    <col min="1028" max="1028" width="17.33203125" style="4" customWidth="1"/>
    <col min="1029" max="1029" width="13" style="4" customWidth="1"/>
    <col min="1030" max="1030" width="12.109375" style="4" customWidth="1"/>
    <col min="1031" max="1032" width="13" style="4" customWidth="1"/>
    <col min="1033" max="1033" width="12.33203125" style="4" customWidth="1"/>
    <col min="1034" max="1036" width="13" style="4" customWidth="1"/>
    <col min="1037" max="1037" width="12.6640625" style="4" customWidth="1"/>
    <col min="1038" max="1280" width="9.109375" style="4"/>
    <col min="1281" max="1281" width="5.88671875" style="4" customWidth="1"/>
    <col min="1282" max="1282" width="27.6640625" style="4" customWidth="1"/>
    <col min="1283" max="1283" width="9" style="4" customWidth="1"/>
    <col min="1284" max="1284" width="17.33203125" style="4" customWidth="1"/>
    <col min="1285" max="1285" width="13" style="4" customWidth="1"/>
    <col min="1286" max="1286" width="12.109375" style="4" customWidth="1"/>
    <col min="1287" max="1288" width="13" style="4" customWidth="1"/>
    <col min="1289" max="1289" width="12.33203125" style="4" customWidth="1"/>
    <col min="1290" max="1292" width="13" style="4" customWidth="1"/>
    <col min="1293" max="1293" width="12.6640625" style="4" customWidth="1"/>
    <col min="1294" max="1536" width="9.109375" style="4"/>
    <col min="1537" max="1537" width="5.88671875" style="4" customWidth="1"/>
    <col min="1538" max="1538" width="27.6640625" style="4" customWidth="1"/>
    <col min="1539" max="1539" width="9" style="4" customWidth="1"/>
    <col min="1540" max="1540" width="17.33203125" style="4" customWidth="1"/>
    <col min="1541" max="1541" width="13" style="4" customWidth="1"/>
    <col min="1542" max="1542" width="12.109375" style="4" customWidth="1"/>
    <col min="1543" max="1544" width="13" style="4" customWidth="1"/>
    <col min="1545" max="1545" width="12.33203125" style="4" customWidth="1"/>
    <col min="1546" max="1548" width="13" style="4" customWidth="1"/>
    <col min="1549" max="1549" width="12.6640625" style="4" customWidth="1"/>
    <col min="1550" max="1792" width="9.109375" style="4"/>
    <col min="1793" max="1793" width="5.88671875" style="4" customWidth="1"/>
    <col min="1794" max="1794" width="27.6640625" style="4" customWidth="1"/>
    <col min="1795" max="1795" width="9" style="4" customWidth="1"/>
    <col min="1796" max="1796" width="17.33203125" style="4" customWidth="1"/>
    <col min="1797" max="1797" width="13" style="4" customWidth="1"/>
    <col min="1798" max="1798" width="12.109375" style="4" customWidth="1"/>
    <col min="1799" max="1800" width="13" style="4" customWidth="1"/>
    <col min="1801" max="1801" width="12.33203125" style="4" customWidth="1"/>
    <col min="1802" max="1804" width="13" style="4" customWidth="1"/>
    <col min="1805" max="1805" width="12.6640625" style="4" customWidth="1"/>
    <col min="1806" max="2048" width="9.109375" style="4"/>
    <col min="2049" max="2049" width="5.88671875" style="4" customWidth="1"/>
    <col min="2050" max="2050" width="27.6640625" style="4" customWidth="1"/>
    <col min="2051" max="2051" width="9" style="4" customWidth="1"/>
    <col min="2052" max="2052" width="17.33203125" style="4" customWidth="1"/>
    <col min="2053" max="2053" width="13" style="4" customWidth="1"/>
    <col min="2054" max="2054" width="12.109375" style="4" customWidth="1"/>
    <col min="2055" max="2056" width="13" style="4" customWidth="1"/>
    <col min="2057" max="2057" width="12.33203125" style="4" customWidth="1"/>
    <col min="2058" max="2060" width="13" style="4" customWidth="1"/>
    <col min="2061" max="2061" width="12.6640625" style="4" customWidth="1"/>
    <col min="2062" max="2304" width="9.109375" style="4"/>
    <col min="2305" max="2305" width="5.88671875" style="4" customWidth="1"/>
    <col min="2306" max="2306" width="27.6640625" style="4" customWidth="1"/>
    <col min="2307" max="2307" width="9" style="4" customWidth="1"/>
    <col min="2308" max="2308" width="17.33203125" style="4" customWidth="1"/>
    <col min="2309" max="2309" width="13" style="4" customWidth="1"/>
    <col min="2310" max="2310" width="12.109375" style="4" customWidth="1"/>
    <col min="2311" max="2312" width="13" style="4" customWidth="1"/>
    <col min="2313" max="2313" width="12.33203125" style="4" customWidth="1"/>
    <col min="2314" max="2316" width="13" style="4" customWidth="1"/>
    <col min="2317" max="2317" width="12.6640625" style="4" customWidth="1"/>
    <col min="2318" max="2560" width="9.109375" style="4"/>
    <col min="2561" max="2561" width="5.88671875" style="4" customWidth="1"/>
    <col min="2562" max="2562" width="27.6640625" style="4" customWidth="1"/>
    <col min="2563" max="2563" width="9" style="4" customWidth="1"/>
    <col min="2564" max="2564" width="17.33203125" style="4" customWidth="1"/>
    <col min="2565" max="2565" width="13" style="4" customWidth="1"/>
    <col min="2566" max="2566" width="12.109375" style="4" customWidth="1"/>
    <col min="2567" max="2568" width="13" style="4" customWidth="1"/>
    <col min="2569" max="2569" width="12.33203125" style="4" customWidth="1"/>
    <col min="2570" max="2572" width="13" style="4" customWidth="1"/>
    <col min="2573" max="2573" width="12.6640625" style="4" customWidth="1"/>
    <col min="2574" max="2816" width="9.109375" style="4"/>
    <col min="2817" max="2817" width="5.88671875" style="4" customWidth="1"/>
    <col min="2818" max="2818" width="27.6640625" style="4" customWidth="1"/>
    <col min="2819" max="2819" width="9" style="4" customWidth="1"/>
    <col min="2820" max="2820" width="17.33203125" style="4" customWidth="1"/>
    <col min="2821" max="2821" width="13" style="4" customWidth="1"/>
    <col min="2822" max="2822" width="12.109375" style="4" customWidth="1"/>
    <col min="2823" max="2824" width="13" style="4" customWidth="1"/>
    <col min="2825" max="2825" width="12.33203125" style="4" customWidth="1"/>
    <col min="2826" max="2828" width="13" style="4" customWidth="1"/>
    <col min="2829" max="2829" width="12.6640625" style="4" customWidth="1"/>
    <col min="2830" max="3072" width="9.109375" style="4"/>
    <col min="3073" max="3073" width="5.88671875" style="4" customWidth="1"/>
    <col min="3074" max="3074" width="27.6640625" style="4" customWidth="1"/>
    <col min="3075" max="3075" width="9" style="4" customWidth="1"/>
    <col min="3076" max="3076" width="17.33203125" style="4" customWidth="1"/>
    <col min="3077" max="3077" width="13" style="4" customWidth="1"/>
    <col min="3078" max="3078" width="12.109375" style="4" customWidth="1"/>
    <col min="3079" max="3080" width="13" style="4" customWidth="1"/>
    <col min="3081" max="3081" width="12.33203125" style="4" customWidth="1"/>
    <col min="3082" max="3084" width="13" style="4" customWidth="1"/>
    <col min="3085" max="3085" width="12.6640625" style="4" customWidth="1"/>
    <col min="3086" max="3328" width="9.109375" style="4"/>
    <col min="3329" max="3329" width="5.88671875" style="4" customWidth="1"/>
    <col min="3330" max="3330" width="27.6640625" style="4" customWidth="1"/>
    <col min="3331" max="3331" width="9" style="4" customWidth="1"/>
    <col min="3332" max="3332" width="17.33203125" style="4" customWidth="1"/>
    <col min="3333" max="3333" width="13" style="4" customWidth="1"/>
    <col min="3334" max="3334" width="12.109375" style="4" customWidth="1"/>
    <col min="3335" max="3336" width="13" style="4" customWidth="1"/>
    <col min="3337" max="3337" width="12.33203125" style="4" customWidth="1"/>
    <col min="3338" max="3340" width="13" style="4" customWidth="1"/>
    <col min="3341" max="3341" width="12.6640625" style="4" customWidth="1"/>
    <col min="3342" max="3584" width="9.109375" style="4"/>
    <col min="3585" max="3585" width="5.88671875" style="4" customWidth="1"/>
    <col min="3586" max="3586" width="27.6640625" style="4" customWidth="1"/>
    <col min="3587" max="3587" width="9" style="4" customWidth="1"/>
    <col min="3588" max="3588" width="17.33203125" style="4" customWidth="1"/>
    <col min="3589" max="3589" width="13" style="4" customWidth="1"/>
    <col min="3590" max="3590" width="12.109375" style="4" customWidth="1"/>
    <col min="3591" max="3592" width="13" style="4" customWidth="1"/>
    <col min="3593" max="3593" width="12.33203125" style="4" customWidth="1"/>
    <col min="3594" max="3596" width="13" style="4" customWidth="1"/>
    <col min="3597" max="3597" width="12.6640625" style="4" customWidth="1"/>
    <col min="3598" max="3840" width="9.109375" style="4"/>
    <col min="3841" max="3841" width="5.88671875" style="4" customWidth="1"/>
    <col min="3842" max="3842" width="27.6640625" style="4" customWidth="1"/>
    <col min="3843" max="3843" width="9" style="4" customWidth="1"/>
    <col min="3844" max="3844" width="17.33203125" style="4" customWidth="1"/>
    <col min="3845" max="3845" width="13" style="4" customWidth="1"/>
    <col min="3846" max="3846" width="12.109375" style="4" customWidth="1"/>
    <col min="3847" max="3848" width="13" style="4" customWidth="1"/>
    <col min="3849" max="3849" width="12.33203125" style="4" customWidth="1"/>
    <col min="3850" max="3852" width="13" style="4" customWidth="1"/>
    <col min="3853" max="3853" width="12.6640625" style="4" customWidth="1"/>
    <col min="3854" max="4096" width="9.109375" style="4"/>
    <col min="4097" max="4097" width="5.88671875" style="4" customWidth="1"/>
    <col min="4098" max="4098" width="27.6640625" style="4" customWidth="1"/>
    <col min="4099" max="4099" width="9" style="4" customWidth="1"/>
    <col min="4100" max="4100" width="17.33203125" style="4" customWidth="1"/>
    <col min="4101" max="4101" width="13" style="4" customWidth="1"/>
    <col min="4102" max="4102" width="12.109375" style="4" customWidth="1"/>
    <col min="4103" max="4104" width="13" style="4" customWidth="1"/>
    <col min="4105" max="4105" width="12.33203125" style="4" customWidth="1"/>
    <col min="4106" max="4108" width="13" style="4" customWidth="1"/>
    <col min="4109" max="4109" width="12.6640625" style="4" customWidth="1"/>
    <col min="4110" max="4352" width="9.109375" style="4"/>
    <col min="4353" max="4353" width="5.88671875" style="4" customWidth="1"/>
    <col min="4354" max="4354" width="27.6640625" style="4" customWidth="1"/>
    <col min="4355" max="4355" width="9" style="4" customWidth="1"/>
    <col min="4356" max="4356" width="17.33203125" style="4" customWidth="1"/>
    <col min="4357" max="4357" width="13" style="4" customWidth="1"/>
    <col min="4358" max="4358" width="12.109375" style="4" customWidth="1"/>
    <col min="4359" max="4360" width="13" style="4" customWidth="1"/>
    <col min="4361" max="4361" width="12.33203125" style="4" customWidth="1"/>
    <col min="4362" max="4364" width="13" style="4" customWidth="1"/>
    <col min="4365" max="4365" width="12.6640625" style="4" customWidth="1"/>
    <col min="4366" max="4608" width="9.109375" style="4"/>
    <col min="4609" max="4609" width="5.88671875" style="4" customWidth="1"/>
    <col min="4610" max="4610" width="27.6640625" style="4" customWidth="1"/>
    <col min="4611" max="4611" width="9" style="4" customWidth="1"/>
    <col min="4612" max="4612" width="17.33203125" style="4" customWidth="1"/>
    <col min="4613" max="4613" width="13" style="4" customWidth="1"/>
    <col min="4614" max="4614" width="12.109375" style="4" customWidth="1"/>
    <col min="4615" max="4616" width="13" style="4" customWidth="1"/>
    <col min="4617" max="4617" width="12.33203125" style="4" customWidth="1"/>
    <col min="4618" max="4620" width="13" style="4" customWidth="1"/>
    <col min="4621" max="4621" width="12.6640625" style="4" customWidth="1"/>
    <col min="4622" max="4864" width="9.109375" style="4"/>
    <col min="4865" max="4865" width="5.88671875" style="4" customWidth="1"/>
    <col min="4866" max="4866" width="27.6640625" style="4" customWidth="1"/>
    <col min="4867" max="4867" width="9" style="4" customWidth="1"/>
    <col min="4868" max="4868" width="17.33203125" style="4" customWidth="1"/>
    <col min="4869" max="4869" width="13" style="4" customWidth="1"/>
    <col min="4870" max="4870" width="12.109375" style="4" customWidth="1"/>
    <col min="4871" max="4872" width="13" style="4" customWidth="1"/>
    <col min="4873" max="4873" width="12.33203125" style="4" customWidth="1"/>
    <col min="4874" max="4876" width="13" style="4" customWidth="1"/>
    <col min="4877" max="4877" width="12.6640625" style="4" customWidth="1"/>
    <col min="4878" max="5120" width="9.109375" style="4"/>
    <col min="5121" max="5121" width="5.88671875" style="4" customWidth="1"/>
    <col min="5122" max="5122" width="27.6640625" style="4" customWidth="1"/>
    <col min="5123" max="5123" width="9" style="4" customWidth="1"/>
    <col min="5124" max="5124" width="17.33203125" style="4" customWidth="1"/>
    <col min="5125" max="5125" width="13" style="4" customWidth="1"/>
    <col min="5126" max="5126" width="12.109375" style="4" customWidth="1"/>
    <col min="5127" max="5128" width="13" style="4" customWidth="1"/>
    <col min="5129" max="5129" width="12.33203125" style="4" customWidth="1"/>
    <col min="5130" max="5132" width="13" style="4" customWidth="1"/>
    <col min="5133" max="5133" width="12.6640625" style="4" customWidth="1"/>
    <col min="5134" max="5376" width="9.109375" style="4"/>
    <col min="5377" max="5377" width="5.88671875" style="4" customWidth="1"/>
    <col min="5378" max="5378" width="27.6640625" style="4" customWidth="1"/>
    <col min="5379" max="5379" width="9" style="4" customWidth="1"/>
    <col min="5380" max="5380" width="17.33203125" style="4" customWidth="1"/>
    <col min="5381" max="5381" width="13" style="4" customWidth="1"/>
    <col min="5382" max="5382" width="12.109375" style="4" customWidth="1"/>
    <col min="5383" max="5384" width="13" style="4" customWidth="1"/>
    <col min="5385" max="5385" width="12.33203125" style="4" customWidth="1"/>
    <col min="5386" max="5388" width="13" style="4" customWidth="1"/>
    <col min="5389" max="5389" width="12.6640625" style="4" customWidth="1"/>
    <col min="5390" max="5632" width="9.109375" style="4"/>
    <col min="5633" max="5633" width="5.88671875" style="4" customWidth="1"/>
    <col min="5634" max="5634" width="27.6640625" style="4" customWidth="1"/>
    <col min="5635" max="5635" width="9" style="4" customWidth="1"/>
    <col min="5636" max="5636" width="17.33203125" style="4" customWidth="1"/>
    <col min="5637" max="5637" width="13" style="4" customWidth="1"/>
    <col min="5638" max="5638" width="12.109375" style="4" customWidth="1"/>
    <col min="5639" max="5640" width="13" style="4" customWidth="1"/>
    <col min="5641" max="5641" width="12.33203125" style="4" customWidth="1"/>
    <col min="5642" max="5644" width="13" style="4" customWidth="1"/>
    <col min="5645" max="5645" width="12.6640625" style="4" customWidth="1"/>
    <col min="5646" max="5888" width="9.109375" style="4"/>
    <col min="5889" max="5889" width="5.88671875" style="4" customWidth="1"/>
    <col min="5890" max="5890" width="27.6640625" style="4" customWidth="1"/>
    <col min="5891" max="5891" width="9" style="4" customWidth="1"/>
    <col min="5892" max="5892" width="17.33203125" style="4" customWidth="1"/>
    <col min="5893" max="5893" width="13" style="4" customWidth="1"/>
    <col min="5894" max="5894" width="12.109375" style="4" customWidth="1"/>
    <col min="5895" max="5896" width="13" style="4" customWidth="1"/>
    <col min="5897" max="5897" width="12.33203125" style="4" customWidth="1"/>
    <col min="5898" max="5900" width="13" style="4" customWidth="1"/>
    <col min="5901" max="5901" width="12.6640625" style="4" customWidth="1"/>
    <col min="5902" max="6144" width="9.109375" style="4"/>
    <col min="6145" max="6145" width="5.88671875" style="4" customWidth="1"/>
    <col min="6146" max="6146" width="27.6640625" style="4" customWidth="1"/>
    <col min="6147" max="6147" width="9" style="4" customWidth="1"/>
    <col min="6148" max="6148" width="17.33203125" style="4" customWidth="1"/>
    <col min="6149" max="6149" width="13" style="4" customWidth="1"/>
    <col min="6150" max="6150" width="12.109375" style="4" customWidth="1"/>
    <col min="6151" max="6152" width="13" style="4" customWidth="1"/>
    <col min="6153" max="6153" width="12.33203125" style="4" customWidth="1"/>
    <col min="6154" max="6156" width="13" style="4" customWidth="1"/>
    <col min="6157" max="6157" width="12.6640625" style="4" customWidth="1"/>
    <col min="6158" max="6400" width="9.109375" style="4"/>
    <col min="6401" max="6401" width="5.88671875" style="4" customWidth="1"/>
    <col min="6402" max="6402" width="27.6640625" style="4" customWidth="1"/>
    <col min="6403" max="6403" width="9" style="4" customWidth="1"/>
    <col min="6404" max="6404" width="17.33203125" style="4" customWidth="1"/>
    <col min="6405" max="6405" width="13" style="4" customWidth="1"/>
    <col min="6406" max="6406" width="12.109375" style="4" customWidth="1"/>
    <col min="6407" max="6408" width="13" style="4" customWidth="1"/>
    <col min="6409" max="6409" width="12.33203125" style="4" customWidth="1"/>
    <col min="6410" max="6412" width="13" style="4" customWidth="1"/>
    <col min="6413" max="6413" width="12.6640625" style="4" customWidth="1"/>
    <col min="6414" max="6656" width="9.109375" style="4"/>
    <col min="6657" max="6657" width="5.88671875" style="4" customWidth="1"/>
    <col min="6658" max="6658" width="27.6640625" style="4" customWidth="1"/>
    <col min="6659" max="6659" width="9" style="4" customWidth="1"/>
    <col min="6660" max="6660" width="17.33203125" style="4" customWidth="1"/>
    <col min="6661" max="6661" width="13" style="4" customWidth="1"/>
    <col min="6662" max="6662" width="12.109375" style="4" customWidth="1"/>
    <col min="6663" max="6664" width="13" style="4" customWidth="1"/>
    <col min="6665" max="6665" width="12.33203125" style="4" customWidth="1"/>
    <col min="6666" max="6668" width="13" style="4" customWidth="1"/>
    <col min="6669" max="6669" width="12.6640625" style="4" customWidth="1"/>
    <col min="6670" max="6912" width="9.109375" style="4"/>
    <col min="6913" max="6913" width="5.88671875" style="4" customWidth="1"/>
    <col min="6914" max="6914" width="27.6640625" style="4" customWidth="1"/>
    <col min="6915" max="6915" width="9" style="4" customWidth="1"/>
    <col min="6916" max="6916" width="17.33203125" style="4" customWidth="1"/>
    <col min="6917" max="6917" width="13" style="4" customWidth="1"/>
    <col min="6918" max="6918" width="12.109375" style="4" customWidth="1"/>
    <col min="6919" max="6920" width="13" style="4" customWidth="1"/>
    <col min="6921" max="6921" width="12.33203125" style="4" customWidth="1"/>
    <col min="6922" max="6924" width="13" style="4" customWidth="1"/>
    <col min="6925" max="6925" width="12.6640625" style="4" customWidth="1"/>
    <col min="6926" max="7168" width="9.109375" style="4"/>
    <col min="7169" max="7169" width="5.88671875" style="4" customWidth="1"/>
    <col min="7170" max="7170" width="27.6640625" style="4" customWidth="1"/>
    <col min="7171" max="7171" width="9" style="4" customWidth="1"/>
    <col min="7172" max="7172" width="17.33203125" style="4" customWidth="1"/>
    <col min="7173" max="7173" width="13" style="4" customWidth="1"/>
    <col min="7174" max="7174" width="12.109375" style="4" customWidth="1"/>
    <col min="7175" max="7176" width="13" style="4" customWidth="1"/>
    <col min="7177" max="7177" width="12.33203125" style="4" customWidth="1"/>
    <col min="7178" max="7180" width="13" style="4" customWidth="1"/>
    <col min="7181" max="7181" width="12.6640625" style="4" customWidth="1"/>
    <col min="7182" max="7424" width="9.109375" style="4"/>
    <col min="7425" max="7425" width="5.88671875" style="4" customWidth="1"/>
    <col min="7426" max="7426" width="27.6640625" style="4" customWidth="1"/>
    <col min="7427" max="7427" width="9" style="4" customWidth="1"/>
    <col min="7428" max="7428" width="17.33203125" style="4" customWidth="1"/>
    <col min="7429" max="7429" width="13" style="4" customWidth="1"/>
    <col min="7430" max="7430" width="12.109375" style="4" customWidth="1"/>
    <col min="7431" max="7432" width="13" style="4" customWidth="1"/>
    <col min="7433" max="7433" width="12.33203125" style="4" customWidth="1"/>
    <col min="7434" max="7436" width="13" style="4" customWidth="1"/>
    <col min="7437" max="7437" width="12.6640625" style="4" customWidth="1"/>
    <col min="7438" max="7680" width="9.109375" style="4"/>
    <col min="7681" max="7681" width="5.88671875" style="4" customWidth="1"/>
    <col min="7682" max="7682" width="27.6640625" style="4" customWidth="1"/>
    <col min="7683" max="7683" width="9" style="4" customWidth="1"/>
    <col min="7684" max="7684" width="17.33203125" style="4" customWidth="1"/>
    <col min="7685" max="7685" width="13" style="4" customWidth="1"/>
    <col min="7686" max="7686" width="12.109375" style="4" customWidth="1"/>
    <col min="7687" max="7688" width="13" style="4" customWidth="1"/>
    <col min="7689" max="7689" width="12.33203125" style="4" customWidth="1"/>
    <col min="7690" max="7692" width="13" style="4" customWidth="1"/>
    <col min="7693" max="7693" width="12.6640625" style="4" customWidth="1"/>
    <col min="7694" max="7936" width="9.109375" style="4"/>
    <col min="7937" max="7937" width="5.88671875" style="4" customWidth="1"/>
    <col min="7938" max="7938" width="27.6640625" style="4" customWidth="1"/>
    <col min="7939" max="7939" width="9" style="4" customWidth="1"/>
    <col min="7940" max="7940" width="17.33203125" style="4" customWidth="1"/>
    <col min="7941" max="7941" width="13" style="4" customWidth="1"/>
    <col min="7942" max="7942" width="12.109375" style="4" customWidth="1"/>
    <col min="7943" max="7944" width="13" style="4" customWidth="1"/>
    <col min="7945" max="7945" width="12.33203125" style="4" customWidth="1"/>
    <col min="7946" max="7948" width="13" style="4" customWidth="1"/>
    <col min="7949" max="7949" width="12.6640625" style="4" customWidth="1"/>
    <col min="7950" max="8192" width="9.109375" style="4"/>
    <col min="8193" max="8193" width="5.88671875" style="4" customWidth="1"/>
    <col min="8194" max="8194" width="27.6640625" style="4" customWidth="1"/>
    <col min="8195" max="8195" width="9" style="4" customWidth="1"/>
    <col min="8196" max="8196" width="17.33203125" style="4" customWidth="1"/>
    <col min="8197" max="8197" width="13" style="4" customWidth="1"/>
    <col min="8198" max="8198" width="12.109375" style="4" customWidth="1"/>
    <col min="8199" max="8200" width="13" style="4" customWidth="1"/>
    <col min="8201" max="8201" width="12.33203125" style="4" customWidth="1"/>
    <col min="8202" max="8204" width="13" style="4" customWidth="1"/>
    <col min="8205" max="8205" width="12.6640625" style="4" customWidth="1"/>
    <col min="8206" max="8448" width="9.109375" style="4"/>
    <col min="8449" max="8449" width="5.88671875" style="4" customWidth="1"/>
    <col min="8450" max="8450" width="27.6640625" style="4" customWidth="1"/>
    <col min="8451" max="8451" width="9" style="4" customWidth="1"/>
    <col min="8452" max="8452" width="17.33203125" style="4" customWidth="1"/>
    <col min="8453" max="8453" width="13" style="4" customWidth="1"/>
    <col min="8454" max="8454" width="12.109375" style="4" customWidth="1"/>
    <col min="8455" max="8456" width="13" style="4" customWidth="1"/>
    <col min="8457" max="8457" width="12.33203125" style="4" customWidth="1"/>
    <col min="8458" max="8460" width="13" style="4" customWidth="1"/>
    <col min="8461" max="8461" width="12.6640625" style="4" customWidth="1"/>
    <col min="8462" max="8704" width="9.109375" style="4"/>
    <col min="8705" max="8705" width="5.88671875" style="4" customWidth="1"/>
    <col min="8706" max="8706" width="27.6640625" style="4" customWidth="1"/>
    <col min="8707" max="8707" width="9" style="4" customWidth="1"/>
    <col min="8708" max="8708" width="17.33203125" style="4" customWidth="1"/>
    <col min="8709" max="8709" width="13" style="4" customWidth="1"/>
    <col min="8710" max="8710" width="12.109375" style="4" customWidth="1"/>
    <col min="8711" max="8712" width="13" style="4" customWidth="1"/>
    <col min="8713" max="8713" width="12.33203125" style="4" customWidth="1"/>
    <col min="8714" max="8716" width="13" style="4" customWidth="1"/>
    <col min="8717" max="8717" width="12.6640625" style="4" customWidth="1"/>
    <col min="8718" max="8960" width="9.109375" style="4"/>
    <col min="8961" max="8961" width="5.88671875" style="4" customWidth="1"/>
    <col min="8962" max="8962" width="27.6640625" style="4" customWidth="1"/>
    <col min="8963" max="8963" width="9" style="4" customWidth="1"/>
    <col min="8964" max="8964" width="17.33203125" style="4" customWidth="1"/>
    <col min="8965" max="8965" width="13" style="4" customWidth="1"/>
    <col min="8966" max="8966" width="12.109375" style="4" customWidth="1"/>
    <col min="8967" max="8968" width="13" style="4" customWidth="1"/>
    <col min="8969" max="8969" width="12.33203125" style="4" customWidth="1"/>
    <col min="8970" max="8972" width="13" style="4" customWidth="1"/>
    <col min="8973" max="8973" width="12.6640625" style="4" customWidth="1"/>
    <col min="8974" max="9216" width="9.109375" style="4"/>
    <col min="9217" max="9217" width="5.88671875" style="4" customWidth="1"/>
    <col min="9218" max="9218" width="27.6640625" style="4" customWidth="1"/>
    <col min="9219" max="9219" width="9" style="4" customWidth="1"/>
    <col min="9220" max="9220" width="17.33203125" style="4" customWidth="1"/>
    <col min="9221" max="9221" width="13" style="4" customWidth="1"/>
    <col min="9222" max="9222" width="12.109375" style="4" customWidth="1"/>
    <col min="9223" max="9224" width="13" style="4" customWidth="1"/>
    <col min="9225" max="9225" width="12.33203125" style="4" customWidth="1"/>
    <col min="9226" max="9228" width="13" style="4" customWidth="1"/>
    <col min="9229" max="9229" width="12.6640625" style="4" customWidth="1"/>
    <col min="9230" max="9472" width="9.109375" style="4"/>
    <col min="9473" max="9473" width="5.88671875" style="4" customWidth="1"/>
    <col min="9474" max="9474" width="27.6640625" style="4" customWidth="1"/>
    <col min="9475" max="9475" width="9" style="4" customWidth="1"/>
    <col min="9476" max="9476" width="17.33203125" style="4" customWidth="1"/>
    <col min="9477" max="9477" width="13" style="4" customWidth="1"/>
    <col min="9478" max="9478" width="12.109375" style="4" customWidth="1"/>
    <col min="9479" max="9480" width="13" style="4" customWidth="1"/>
    <col min="9481" max="9481" width="12.33203125" style="4" customWidth="1"/>
    <col min="9482" max="9484" width="13" style="4" customWidth="1"/>
    <col min="9485" max="9485" width="12.6640625" style="4" customWidth="1"/>
    <col min="9486" max="9728" width="9.109375" style="4"/>
    <col min="9729" max="9729" width="5.88671875" style="4" customWidth="1"/>
    <col min="9730" max="9730" width="27.6640625" style="4" customWidth="1"/>
    <col min="9731" max="9731" width="9" style="4" customWidth="1"/>
    <col min="9732" max="9732" width="17.33203125" style="4" customWidth="1"/>
    <col min="9733" max="9733" width="13" style="4" customWidth="1"/>
    <col min="9734" max="9734" width="12.109375" style="4" customWidth="1"/>
    <col min="9735" max="9736" width="13" style="4" customWidth="1"/>
    <col min="9737" max="9737" width="12.33203125" style="4" customWidth="1"/>
    <col min="9738" max="9740" width="13" style="4" customWidth="1"/>
    <col min="9741" max="9741" width="12.6640625" style="4" customWidth="1"/>
    <col min="9742" max="9984" width="9.109375" style="4"/>
    <col min="9985" max="9985" width="5.88671875" style="4" customWidth="1"/>
    <col min="9986" max="9986" width="27.6640625" style="4" customWidth="1"/>
    <col min="9987" max="9987" width="9" style="4" customWidth="1"/>
    <col min="9988" max="9988" width="17.33203125" style="4" customWidth="1"/>
    <col min="9989" max="9989" width="13" style="4" customWidth="1"/>
    <col min="9990" max="9990" width="12.109375" style="4" customWidth="1"/>
    <col min="9991" max="9992" width="13" style="4" customWidth="1"/>
    <col min="9993" max="9993" width="12.33203125" style="4" customWidth="1"/>
    <col min="9994" max="9996" width="13" style="4" customWidth="1"/>
    <col min="9997" max="9997" width="12.6640625" style="4" customWidth="1"/>
    <col min="9998" max="10240" width="9.109375" style="4"/>
    <col min="10241" max="10241" width="5.88671875" style="4" customWidth="1"/>
    <col min="10242" max="10242" width="27.6640625" style="4" customWidth="1"/>
    <col min="10243" max="10243" width="9" style="4" customWidth="1"/>
    <col min="10244" max="10244" width="17.33203125" style="4" customWidth="1"/>
    <col min="10245" max="10245" width="13" style="4" customWidth="1"/>
    <col min="10246" max="10246" width="12.109375" style="4" customWidth="1"/>
    <col min="10247" max="10248" width="13" style="4" customWidth="1"/>
    <col min="10249" max="10249" width="12.33203125" style="4" customWidth="1"/>
    <col min="10250" max="10252" width="13" style="4" customWidth="1"/>
    <col min="10253" max="10253" width="12.6640625" style="4" customWidth="1"/>
    <col min="10254" max="10496" width="9.109375" style="4"/>
    <col min="10497" max="10497" width="5.88671875" style="4" customWidth="1"/>
    <col min="10498" max="10498" width="27.6640625" style="4" customWidth="1"/>
    <col min="10499" max="10499" width="9" style="4" customWidth="1"/>
    <col min="10500" max="10500" width="17.33203125" style="4" customWidth="1"/>
    <col min="10501" max="10501" width="13" style="4" customWidth="1"/>
    <col min="10502" max="10502" width="12.109375" style="4" customWidth="1"/>
    <col min="10503" max="10504" width="13" style="4" customWidth="1"/>
    <col min="10505" max="10505" width="12.33203125" style="4" customWidth="1"/>
    <col min="10506" max="10508" width="13" style="4" customWidth="1"/>
    <col min="10509" max="10509" width="12.6640625" style="4" customWidth="1"/>
    <col min="10510" max="10752" width="9.109375" style="4"/>
    <col min="10753" max="10753" width="5.88671875" style="4" customWidth="1"/>
    <col min="10754" max="10754" width="27.6640625" style="4" customWidth="1"/>
    <col min="10755" max="10755" width="9" style="4" customWidth="1"/>
    <col min="10756" max="10756" width="17.33203125" style="4" customWidth="1"/>
    <col min="10757" max="10757" width="13" style="4" customWidth="1"/>
    <col min="10758" max="10758" width="12.109375" style="4" customWidth="1"/>
    <col min="10759" max="10760" width="13" style="4" customWidth="1"/>
    <col min="10761" max="10761" width="12.33203125" style="4" customWidth="1"/>
    <col min="10762" max="10764" width="13" style="4" customWidth="1"/>
    <col min="10765" max="10765" width="12.6640625" style="4" customWidth="1"/>
    <col min="10766" max="11008" width="9.109375" style="4"/>
    <col min="11009" max="11009" width="5.88671875" style="4" customWidth="1"/>
    <col min="11010" max="11010" width="27.6640625" style="4" customWidth="1"/>
    <col min="11011" max="11011" width="9" style="4" customWidth="1"/>
    <col min="11012" max="11012" width="17.33203125" style="4" customWidth="1"/>
    <col min="11013" max="11013" width="13" style="4" customWidth="1"/>
    <col min="11014" max="11014" width="12.109375" style="4" customWidth="1"/>
    <col min="11015" max="11016" width="13" style="4" customWidth="1"/>
    <col min="11017" max="11017" width="12.33203125" style="4" customWidth="1"/>
    <col min="11018" max="11020" width="13" style="4" customWidth="1"/>
    <col min="11021" max="11021" width="12.6640625" style="4" customWidth="1"/>
    <col min="11022" max="11264" width="9.109375" style="4"/>
    <col min="11265" max="11265" width="5.88671875" style="4" customWidth="1"/>
    <col min="11266" max="11266" width="27.6640625" style="4" customWidth="1"/>
    <col min="11267" max="11267" width="9" style="4" customWidth="1"/>
    <col min="11268" max="11268" width="17.33203125" style="4" customWidth="1"/>
    <col min="11269" max="11269" width="13" style="4" customWidth="1"/>
    <col min="11270" max="11270" width="12.109375" style="4" customWidth="1"/>
    <col min="11271" max="11272" width="13" style="4" customWidth="1"/>
    <col min="11273" max="11273" width="12.33203125" style="4" customWidth="1"/>
    <col min="11274" max="11276" width="13" style="4" customWidth="1"/>
    <col min="11277" max="11277" width="12.6640625" style="4" customWidth="1"/>
    <col min="11278" max="11520" width="9.109375" style="4"/>
    <col min="11521" max="11521" width="5.88671875" style="4" customWidth="1"/>
    <col min="11522" max="11522" width="27.6640625" style="4" customWidth="1"/>
    <col min="11523" max="11523" width="9" style="4" customWidth="1"/>
    <col min="11524" max="11524" width="17.33203125" style="4" customWidth="1"/>
    <col min="11525" max="11525" width="13" style="4" customWidth="1"/>
    <col min="11526" max="11526" width="12.109375" style="4" customWidth="1"/>
    <col min="11527" max="11528" width="13" style="4" customWidth="1"/>
    <col min="11529" max="11529" width="12.33203125" style="4" customWidth="1"/>
    <col min="11530" max="11532" width="13" style="4" customWidth="1"/>
    <col min="11533" max="11533" width="12.6640625" style="4" customWidth="1"/>
    <col min="11534" max="11776" width="9.109375" style="4"/>
    <col min="11777" max="11777" width="5.88671875" style="4" customWidth="1"/>
    <col min="11778" max="11778" width="27.6640625" style="4" customWidth="1"/>
    <col min="11779" max="11779" width="9" style="4" customWidth="1"/>
    <col min="11780" max="11780" width="17.33203125" style="4" customWidth="1"/>
    <col min="11781" max="11781" width="13" style="4" customWidth="1"/>
    <col min="11782" max="11782" width="12.109375" style="4" customWidth="1"/>
    <col min="11783" max="11784" width="13" style="4" customWidth="1"/>
    <col min="11785" max="11785" width="12.33203125" style="4" customWidth="1"/>
    <col min="11786" max="11788" width="13" style="4" customWidth="1"/>
    <col min="11789" max="11789" width="12.6640625" style="4" customWidth="1"/>
    <col min="11790" max="12032" width="9.109375" style="4"/>
    <col min="12033" max="12033" width="5.88671875" style="4" customWidth="1"/>
    <col min="12034" max="12034" width="27.6640625" style="4" customWidth="1"/>
    <col min="12035" max="12035" width="9" style="4" customWidth="1"/>
    <col min="12036" max="12036" width="17.33203125" style="4" customWidth="1"/>
    <col min="12037" max="12037" width="13" style="4" customWidth="1"/>
    <col min="12038" max="12038" width="12.109375" style="4" customWidth="1"/>
    <col min="12039" max="12040" width="13" style="4" customWidth="1"/>
    <col min="12041" max="12041" width="12.33203125" style="4" customWidth="1"/>
    <col min="12042" max="12044" width="13" style="4" customWidth="1"/>
    <col min="12045" max="12045" width="12.6640625" style="4" customWidth="1"/>
    <col min="12046" max="12288" width="9.109375" style="4"/>
    <col min="12289" max="12289" width="5.88671875" style="4" customWidth="1"/>
    <col min="12290" max="12290" width="27.6640625" style="4" customWidth="1"/>
    <col min="12291" max="12291" width="9" style="4" customWidth="1"/>
    <col min="12292" max="12292" width="17.33203125" style="4" customWidth="1"/>
    <col min="12293" max="12293" width="13" style="4" customWidth="1"/>
    <col min="12294" max="12294" width="12.109375" style="4" customWidth="1"/>
    <col min="12295" max="12296" width="13" style="4" customWidth="1"/>
    <col min="12297" max="12297" width="12.33203125" style="4" customWidth="1"/>
    <col min="12298" max="12300" width="13" style="4" customWidth="1"/>
    <col min="12301" max="12301" width="12.6640625" style="4" customWidth="1"/>
    <col min="12302" max="12544" width="9.109375" style="4"/>
    <col min="12545" max="12545" width="5.88671875" style="4" customWidth="1"/>
    <col min="12546" max="12546" width="27.6640625" style="4" customWidth="1"/>
    <col min="12547" max="12547" width="9" style="4" customWidth="1"/>
    <col min="12548" max="12548" width="17.33203125" style="4" customWidth="1"/>
    <col min="12549" max="12549" width="13" style="4" customWidth="1"/>
    <col min="12550" max="12550" width="12.109375" style="4" customWidth="1"/>
    <col min="12551" max="12552" width="13" style="4" customWidth="1"/>
    <col min="12553" max="12553" width="12.33203125" style="4" customWidth="1"/>
    <col min="12554" max="12556" width="13" style="4" customWidth="1"/>
    <col min="12557" max="12557" width="12.6640625" style="4" customWidth="1"/>
    <col min="12558" max="12800" width="9.109375" style="4"/>
    <col min="12801" max="12801" width="5.88671875" style="4" customWidth="1"/>
    <col min="12802" max="12802" width="27.6640625" style="4" customWidth="1"/>
    <col min="12803" max="12803" width="9" style="4" customWidth="1"/>
    <col min="12804" max="12804" width="17.33203125" style="4" customWidth="1"/>
    <col min="12805" max="12805" width="13" style="4" customWidth="1"/>
    <col min="12806" max="12806" width="12.109375" style="4" customWidth="1"/>
    <col min="12807" max="12808" width="13" style="4" customWidth="1"/>
    <col min="12809" max="12809" width="12.33203125" style="4" customWidth="1"/>
    <col min="12810" max="12812" width="13" style="4" customWidth="1"/>
    <col min="12813" max="12813" width="12.6640625" style="4" customWidth="1"/>
    <col min="12814" max="13056" width="9.109375" style="4"/>
    <col min="13057" max="13057" width="5.88671875" style="4" customWidth="1"/>
    <col min="13058" max="13058" width="27.6640625" style="4" customWidth="1"/>
    <col min="13059" max="13059" width="9" style="4" customWidth="1"/>
    <col min="13060" max="13060" width="17.33203125" style="4" customWidth="1"/>
    <col min="13061" max="13061" width="13" style="4" customWidth="1"/>
    <col min="13062" max="13062" width="12.109375" style="4" customWidth="1"/>
    <col min="13063" max="13064" width="13" style="4" customWidth="1"/>
    <col min="13065" max="13065" width="12.33203125" style="4" customWidth="1"/>
    <col min="13066" max="13068" width="13" style="4" customWidth="1"/>
    <col min="13069" max="13069" width="12.6640625" style="4" customWidth="1"/>
    <col min="13070" max="13312" width="9.109375" style="4"/>
    <col min="13313" max="13313" width="5.88671875" style="4" customWidth="1"/>
    <col min="13314" max="13314" width="27.6640625" style="4" customWidth="1"/>
    <col min="13315" max="13315" width="9" style="4" customWidth="1"/>
    <col min="13316" max="13316" width="17.33203125" style="4" customWidth="1"/>
    <col min="13317" max="13317" width="13" style="4" customWidth="1"/>
    <col min="13318" max="13318" width="12.109375" style="4" customWidth="1"/>
    <col min="13319" max="13320" width="13" style="4" customWidth="1"/>
    <col min="13321" max="13321" width="12.33203125" style="4" customWidth="1"/>
    <col min="13322" max="13324" width="13" style="4" customWidth="1"/>
    <col min="13325" max="13325" width="12.6640625" style="4" customWidth="1"/>
    <col min="13326" max="13568" width="9.109375" style="4"/>
    <col min="13569" max="13569" width="5.88671875" style="4" customWidth="1"/>
    <col min="13570" max="13570" width="27.6640625" style="4" customWidth="1"/>
    <col min="13571" max="13571" width="9" style="4" customWidth="1"/>
    <col min="13572" max="13572" width="17.33203125" style="4" customWidth="1"/>
    <col min="13573" max="13573" width="13" style="4" customWidth="1"/>
    <col min="13574" max="13574" width="12.109375" style="4" customWidth="1"/>
    <col min="13575" max="13576" width="13" style="4" customWidth="1"/>
    <col min="13577" max="13577" width="12.33203125" style="4" customWidth="1"/>
    <col min="13578" max="13580" width="13" style="4" customWidth="1"/>
    <col min="13581" max="13581" width="12.6640625" style="4" customWidth="1"/>
    <col min="13582" max="13824" width="9.109375" style="4"/>
    <col min="13825" max="13825" width="5.88671875" style="4" customWidth="1"/>
    <col min="13826" max="13826" width="27.6640625" style="4" customWidth="1"/>
    <col min="13827" max="13827" width="9" style="4" customWidth="1"/>
    <col min="13828" max="13828" width="17.33203125" style="4" customWidth="1"/>
    <col min="13829" max="13829" width="13" style="4" customWidth="1"/>
    <col min="13830" max="13830" width="12.109375" style="4" customWidth="1"/>
    <col min="13831" max="13832" width="13" style="4" customWidth="1"/>
    <col min="13833" max="13833" width="12.33203125" style="4" customWidth="1"/>
    <col min="13834" max="13836" width="13" style="4" customWidth="1"/>
    <col min="13837" max="13837" width="12.6640625" style="4" customWidth="1"/>
    <col min="13838" max="14080" width="9.109375" style="4"/>
    <col min="14081" max="14081" width="5.88671875" style="4" customWidth="1"/>
    <col min="14082" max="14082" width="27.6640625" style="4" customWidth="1"/>
    <col min="14083" max="14083" width="9" style="4" customWidth="1"/>
    <col min="14084" max="14084" width="17.33203125" style="4" customWidth="1"/>
    <col min="14085" max="14085" width="13" style="4" customWidth="1"/>
    <col min="14086" max="14086" width="12.109375" style="4" customWidth="1"/>
    <col min="14087" max="14088" width="13" style="4" customWidth="1"/>
    <col min="14089" max="14089" width="12.33203125" style="4" customWidth="1"/>
    <col min="14090" max="14092" width="13" style="4" customWidth="1"/>
    <col min="14093" max="14093" width="12.6640625" style="4" customWidth="1"/>
    <col min="14094" max="14336" width="9.109375" style="4"/>
    <col min="14337" max="14337" width="5.88671875" style="4" customWidth="1"/>
    <col min="14338" max="14338" width="27.6640625" style="4" customWidth="1"/>
    <col min="14339" max="14339" width="9" style="4" customWidth="1"/>
    <col min="14340" max="14340" width="17.33203125" style="4" customWidth="1"/>
    <col min="14341" max="14341" width="13" style="4" customWidth="1"/>
    <col min="14342" max="14342" width="12.109375" style="4" customWidth="1"/>
    <col min="14343" max="14344" width="13" style="4" customWidth="1"/>
    <col min="14345" max="14345" width="12.33203125" style="4" customWidth="1"/>
    <col min="14346" max="14348" width="13" style="4" customWidth="1"/>
    <col min="14349" max="14349" width="12.6640625" style="4" customWidth="1"/>
    <col min="14350" max="14592" width="9.109375" style="4"/>
    <col min="14593" max="14593" width="5.88671875" style="4" customWidth="1"/>
    <col min="14594" max="14594" width="27.6640625" style="4" customWidth="1"/>
    <col min="14595" max="14595" width="9" style="4" customWidth="1"/>
    <col min="14596" max="14596" width="17.33203125" style="4" customWidth="1"/>
    <col min="14597" max="14597" width="13" style="4" customWidth="1"/>
    <col min="14598" max="14598" width="12.109375" style="4" customWidth="1"/>
    <col min="14599" max="14600" width="13" style="4" customWidth="1"/>
    <col min="14601" max="14601" width="12.33203125" style="4" customWidth="1"/>
    <col min="14602" max="14604" width="13" style="4" customWidth="1"/>
    <col min="14605" max="14605" width="12.6640625" style="4" customWidth="1"/>
    <col min="14606" max="14848" width="9.109375" style="4"/>
    <col min="14849" max="14849" width="5.88671875" style="4" customWidth="1"/>
    <col min="14850" max="14850" width="27.6640625" style="4" customWidth="1"/>
    <col min="14851" max="14851" width="9" style="4" customWidth="1"/>
    <col min="14852" max="14852" width="17.33203125" style="4" customWidth="1"/>
    <col min="14853" max="14853" width="13" style="4" customWidth="1"/>
    <col min="14854" max="14854" width="12.109375" style="4" customWidth="1"/>
    <col min="14855" max="14856" width="13" style="4" customWidth="1"/>
    <col min="14857" max="14857" width="12.33203125" style="4" customWidth="1"/>
    <col min="14858" max="14860" width="13" style="4" customWidth="1"/>
    <col min="14861" max="14861" width="12.6640625" style="4" customWidth="1"/>
    <col min="14862" max="15104" width="9.109375" style="4"/>
    <col min="15105" max="15105" width="5.88671875" style="4" customWidth="1"/>
    <col min="15106" max="15106" width="27.6640625" style="4" customWidth="1"/>
    <col min="15107" max="15107" width="9" style="4" customWidth="1"/>
    <col min="15108" max="15108" width="17.33203125" style="4" customWidth="1"/>
    <col min="15109" max="15109" width="13" style="4" customWidth="1"/>
    <col min="15110" max="15110" width="12.109375" style="4" customWidth="1"/>
    <col min="15111" max="15112" width="13" style="4" customWidth="1"/>
    <col min="15113" max="15113" width="12.33203125" style="4" customWidth="1"/>
    <col min="15114" max="15116" width="13" style="4" customWidth="1"/>
    <col min="15117" max="15117" width="12.6640625" style="4" customWidth="1"/>
    <col min="15118" max="15360" width="9.109375" style="4"/>
    <col min="15361" max="15361" width="5.88671875" style="4" customWidth="1"/>
    <col min="15362" max="15362" width="27.6640625" style="4" customWidth="1"/>
    <col min="15363" max="15363" width="9" style="4" customWidth="1"/>
    <col min="15364" max="15364" width="17.33203125" style="4" customWidth="1"/>
    <col min="15365" max="15365" width="13" style="4" customWidth="1"/>
    <col min="15366" max="15366" width="12.109375" style="4" customWidth="1"/>
    <col min="15367" max="15368" width="13" style="4" customWidth="1"/>
    <col min="15369" max="15369" width="12.33203125" style="4" customWidth="1"/>
    <col min="15370" max="15372" width="13" style="4" customWidth="1"/>
    <col min="15373" max="15373" width="12.6640625" style="4" customWidth="1"/>
    <col min="15374" max="15616" width="9.109375" style="4"/>
    <col min="15617" max="15617" width="5.88671875" style="4" customWidth="1"/>
    <col min="15618" max="15618" width="27.6640625" style="4" customWidth="1"/>
    <col min="15619" max="15619" width="9" style="4" customWidth="1"/>
    <col min="15620" max="15620" width="17.33203125" style="4" customWidth="1"/>
    <col min="15621" max="15621" width="13" style="4" customWidth="1"/>
    <col min="15622" max="15622" width="12.109375" style="4" customWidth="1"/>
    <col min="15623" max="15624" width="13" style="4" customWidth="1"/>
    <col min="15625" max="15625" width="12.33203125" style="4" customWidth="1"/>
    <col min="15626" max="15628" width="13" style="4" customWidth="1"/>
    <col min="15629" max="15629" width="12.6640625" style="4" customWidth="1"/>
    <col min="15630" max="15872" width="9.109375" style="4"/>
    <col min="15873" max="15873" width="5.88671875" style="4" customWidth="1"/>
    <col min="15874" max="15874" width="27.6640625" style="4" customWidth="1"/>
    <col min="15875" max="15875" width="9" style="4" customWidth="1"/>
    <col min="15876" max="15876" width="17.33203125" style="4" customWidth="1"/>
    <col min="15877" max="15877" width="13" style="4" customWidth="1"/>
    <col min="15878" max="15878" width="12.109375" style="4" customWidth="1"/>
    <col min="15879" max="15880" width="13" style="4" customWidth="1"/>
    <col min="15881" max="15881" width="12.33203125" style="4" customWidth="1"/>
    <col min="15882" max="15884" width="13" style="4" customWidth="1"/>
    <col min="15885" max="15885" width="12.6640625" style="4" customWidth="1"/>
    <col min="15886" max="16128" width="9.109375" style="4"/>
    <col min="16129" max="16129" width="5.88671875" style="4" customWidth="1"/>
    <col min="16130" max="16130" width="27.6640625" style="4" customWidth="1"/>
    <col min="16131" max="16131" width="9" style="4" customWidth="1"/>
    <col min="16132" max="16132" width="17.33203125" style="4" customWidth="1"/>
    <col min="16133" max="16133" width="13" style="4" customWidth="1"/>
    <col min="16134" max="16134" width="12.109375" style="4" customWidth="1"/>
    <col min="16135" max="16136" width="13" style="4" customWidth="1"/>
    <col min="16137" max="16137" width="12.33203125" style="4" customWidth="1"/>
    <col min="16138" max="16140" width="13" style="4" customWidth="1"/>
    <col min="16141" max="16141" width="12.6640625" style="4" customWidth="1"/>
    <col min="16142" max="16384" width="9.109375" style="4"/>
  </cols>
  <sheetData>
    <row r="1" spans="1:13" ht="15.75" customHeight="1" x14ac:dyDescent="0.3">
      <c r="A1" s="1"/>
      <c r="B1" s="2"/>
      <c r="C1" s="1"/>
      <c r="D1" s="2"/>
      <c r="E1" s="1"/>
      <c r="F1" s="1"/>
      <c r="G1" s="1"/>
      <c r="H1" s="1"/>
      <c r="I1" s="1"/>
      <c r="J1" s="3" t="s">
        <v>0</v>
      </c>
      <c r="K1" s="3"/>
      <c r="L1" s="3"/>
      <c r="M1" s="3"/>
    </row>
    <row r="2" spans="1:13" x14ac:dyDescent="0.3">
      <c r="A2" s="1"/>
      <c r="B2" s="2"/>
      <c r="C2" s="1"/>
      <c r="D2" s="2"/>
      <c r="E2" s="1"/>
      <c r="F2" s="1"/>
      <c r="G2" s="1"/>
      <c r="H2" s="1"/>
      <c r="I2" s="1"/>
      <c r="J2" s="3"/>
      <c r="K2" s="3"/>
      <c r="L2" s="3"/>
      <c r="M2" s="3"/>
    </row>
    <row r="3" spans="1:13" x14ac:dyDescent="0.3">
      <c r="A3" s="1"/>
      <c r="B3" s="2"/>
      <c r="C3" s="1"/>
      <c r="D3" s="2"/>
      <c r="E3" s="1"/>
      <c r="F3" s="1"/>
      <c r="G3" s="1"/>
      <c r="H3" s="1"/>
      <c r="I3" s="1"/>
      <c r="J3" s="3"/>
      <c r="K3" s="3"/>
      <c r="L3" s="3"/>
      <c r="M3" s="3"/>
    </row>
    <row r="4" spans="1:13" ht="4.5" customHeight="1" x14ac:dyDescent="0.3">
      <c r="A4" s="1"/>
      <c r="B4" s="2"/>
      <c r="C4" s="1"/>
      <c r="D4" s="2"/>
      <c r="E4" s="1"/>
      <c r="F4" s="1"/>
      <c r="G4" s="1"/>
      <c r="H4" s="1"/>
      <c r="I4" s="1"/>
      <c r="J4" s="3"/>
      <c r="K4" s="3"/>
      <c r="L4" s="3"/>
      <c r="M4" s="3"/>
    </row>
    <row r="5" spans="1:13" x14ac:dyDescent="0.3">
      <c r="A5" s="5" t="s">
        <v>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x14ac:dyDescent="0.3">
      <c r="A6" s="5" t="s">
        <v>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3">
      <c r="A7" s="6" t="s">
        <v>3</v>
      </c>
      <c r="B7" s="7">
        <v>1100000</v>
      </c>
      <c r="C7" s="8"/>
      <c r="D7" s="2"/>
      <c r="E7" s="9" t="s">
        <v>4</v>
      </c>
      <c r="F7" s="9"/>
      <c r="G7" s="9"/>
      <c r="H7" s="9"/>
      <c r="I7" s="9"/>
      <c r="J7" s="9"/>
      <c r="K7" s="9"/>
      <c r="L7" s="9"/>
      <c r="M7" s="9"/>
    </row>
    <row r="8" spans="1:13" ht="15" customHeight="1" x14ac:dyDescent="0.3">
      <c r="A8" s="6"/>
      <c r="B8" s="10" t="s">
        <v>5</v>
      </c>
      <c r="C8" s="11"/>
      <c r="D8" s="2"/>
      <c r="E8" s="12" t="s">
        <v>6</v>
      </c>
      <c r="F8" s="12"/>
      <c r="G8" s="12"/>
      <c r="H8" s="12"/>
      <c r="I8" s="12"/>
      <c r="J8" s="12"/>
      <c r="K8" s="12"/>
      <c r="L8" s="12"/>
      <c r="M8" s="12"/>
    </row>
    <row r="9" spans="1:13" x14ac:dyDescent="0.3">
      <c r="A9" s="6" t="s">
        <v>7</v>
      </c>
      <c r="B9" s="7">
        <v>1110000</v>
      </c>
      <c r="C9" s="8"/>
      <c r="D9" s="2"/>
      <c r="E9" s="9" t="s">
        <v>4</v>
      </c>
      <c r="F9" s="9"/>
      <c r="G9" s="9"/>
      <c r="H9" s="9"/>
      <c r="I9" s="9"/>
      <c r="J9" s="9"/>
      <c r="K9" s="9"/>
      <c r="L9" s="9"/>
      <c r="M9" s="9"/>
    </row>
    <row r="10" spans="1:13" ht="15" customHeight="1" x14ac:dyDescent="0.3">
      <c r="A10" s="6"/>
      <c r="B10" s="10" t="s">
        <v>5</v>
      </c>
      <c r="C10" s="11"/>
      <c r="D10" s="2"/>
      <c r="E10" s="12" t="s">
        <v>8</v>
      </c>
      <c r="F10" s="12"/>
      <c r="G10" s="12"/>
      <c r="H10" s="12"/>
      <c r="I10" s="12"/>
      <c r="J10" s="12"/>
      <c r="K10" s="12"/>
      <c r="L10" s="12"/>
      <c r="M10" s="12"/>
    </row>
    <row r="11" spans="1:13" ht="53.25" customHeight="1" x14ac:dyDescent="0.3">
      <c r="A11" s="6" t="s">
        <v>9</v>
      </c>
      <c r="B11" s="13">
        <v>1115031</v>
      </c>
      <c r="C11" s="14" t="s">
        <v>10</v>
      </c>
      <c r="D11" s="2"/>
      <c r="E11" s="15" t="s">
        <v>11</v>
      </c>
      <c r="F11" s="15"/>
      <c r="G11" s="15"/>
      <c r="H11" s="15"/>
      <c r="I11" s="15"/>
      <c r="J11" s="15"/>
      <c r="K11" s="15"/>
      <c r="L11" s="15"/>
      <c r="M11" s="15"/>
    </row>
    <row r="12" spans="1:13" ht="15" customHeight="1" x14ac:dyDescent="0.3">
      <c r="A12" s="6"/>
      <c r="B12" s="10" t="s">
        <v>5</v>
      </c>
      <c r="C12" s="16" t="s">
        <v>12</v>
      </c>
      <c r="D12" s="2"/>
      <c r="E12" s="12" t="s">
        <v>13</v>
      </c>
      <c r="F12" s="12"/>
      <c r="G12" s="12"/>
      <c r="H12" s="12"/>
      <c r="I12" s="12"/>
      <c r="J12" s="12"/>
      <c r="K12" s="12"/>
      <c r="L12" s="12"/>
      <c r="M12" s="12"/>
    </row>
    <row r="13" spans="1:13" ht="19.5" customHeight="1" x14ac:dyDescent="0.3">
      <c r="A13" s="17" t="s">
        <v>14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 ht="5.25" customHeight="1" x14ac:dyDescent="0.3">
      <c r="A14" s="18"/>
      <c r="B14" s="2"/>
      <c r="C14" s="1"/>
      <c r="D14" s="2"/>
      <c r="E14" s="1"/>
      <c r="F14" s="1"/>
      <c r="G14" s="1"/>
      <c r="H14" s="1"/>
      <c r="I14" s="1"/>
      <c r="J14" s="1"/>
      <c r="K14" s="1"/>
      <c r="L14" s="1"/>
      <c r="M14" s="1"/>
    </row>
    <row r="15" spans="1:13" s="21" customFormat="1" ht="22.5" customHeight="1" x14ac:dyDescent="0.25">
      <c r="A15" s="19" t="s">
        <v>15</v>
      </c>
      <c r="B15" s="20" t="s">
        <v>16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  <row r="16" spans="1:13" s="21" customFormat="1" ht="22.5" customHeight="1" x14ac:dyDescent="0.25">
      <c r="A16" s="19">
        <v>1</v>
      </c>
      <c r="B16" s="22" t="s">
        <v>17</v>
      </c>
      <c r="C16" s="23"/>
      <c r="D16" s="23"/>
      <c r="E16" s="23"/>
      <c r="F16" s="23"/>
      <c r="G16" s="23"/>
      <c r="H16" s="23" t="s">
        <v>17</v>
      </c>
      <c r="I16" s="23"/>
      <c r="J16" s="23"/>
      <c r="K16" s="23"/>
      <c r="L16" s="23"/>
      <c r="M16" s="24"/>
    </row>
    <row r="17" spans="1:26" s="21" customFormat="1" ht="22.5" customHeight="1" x14ac:dyDescent="0.25">
      <c r="A17" s="19">
        <v>2</v>
      </c>
      <c r="B17" s="22" t="s">
        <v>18</v>
      </c>
      <c r="C17" s="23"/>
      <c r="D17" s="23"/>
      <c r="E17" s="23"/>
      <c r="F17" s="23"/>
      <c r="G17" s="23"/>
      <c r="H17" s="23" t="s">
        <v>18</v>
      </c>
      <c r="I17" s="23"/>
      <c r="J17" s="23"/>
      <c r="K17" s="23"/>
      <c r="L17" s="23"/>
      <c r="M17" s="24"/>
    </row>
    <row r="18" spans="1:26" ht="33" customHeight="1" x14ac:dyDescent="0.3">
      <c r="A18" s="25">
        <v>3</v>
      </c>
      <c r="B18" s="22" t="s">
        <v>19</v>
      </c>
      <c r="C18" s="23"/>
      <c r="D18" s="23"/>
      <c r="E18" s="23"/>
      <c r="F18" s="23"/>
      <c r="G18" s="23"/>
      <c r="H18" s="23" t="s">
        <v>19</v>
      </c>
      <c r="I18" s="23"/>
      <c r="J18" s="23"/>
      <c r="K18" s="23"/>
      <c r="L18" s="23"/>
      <c r="M18" s="24"/>
    </row>
    <row r="19" spans="1:26" ht="8.25" customHeight="1" x14ac:dyDescent="0.3">
      <c r="A19" s="18"/>
      <c r="B19" s="2"/>
      <c r="C19" s="1"/>
      <c r="D19" s="2"/>
      <c r="E19" s="1"/>
      <c r="F19" s="1"/>
      <c r="G19" s="1"/>
      <c r="H19" s="1"/>
      <c r="I19" s="1"/>
      <c r="J19" s="1"/>
      <c r="K19" s="1"/>
      <c r="L19" s="1"/>
      <c r="M19" s="1"/>
    </row>
    <row r="20" spans="1:26" ht="42.75" customHeight="1" x14ac:dyDescent="0.3">
      <c r="A20" s="26" t="s">
        <v>20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26" ht="3.75" customHeight="1" x14ac:dyDescent="0.3">
      <c r="A21" s="8"/>
      <c r="B21" s="2"/>
      <c r="C21" s="1"/>
      <c r="D21" s="2"/>
      <c r="E21" s="1"/>
      <c r="F21" s="1"/>
      <c r="G21" s="1"/>
      <c r="H21" s="1"/>
      <c r="I21" s="1"/>
      <c r="J21" s="1"/>
      <c r="K21" s="1"/>
      <c r="L21" s="1"/>
      <c r="M21" s="1"/>
    </row>
    <row r="22" spans="1:26" x14ac:dyDescent="0.3">
      <c r="A22" s="27" t="s">
        <v>21</v>
      </c>
      <c r="B22" s="2"/>
      <c r="C22" s="1"/>
      <c r="D22" s="2"/>
      <c r="E22" s="1"/>
      <c r="F22" s="1"/>
      <c r="G22" s="1"/>
      <c r="H22" s="1"/>
      <c r="I22" s="1"/>
      <c r="J22" s="1"/>
      <c r="K22" s="1"/>
      <c r="L22" s="1"/>
      <c r="M22" s="1"/>
    </row>
    <row r="23" spans="1:26" ht="6" customHeight="1" x14ac:dyDescent="0.3">
      <c r="A23" s="18"/>
      <c r="B23" s="2"/>
      <c r="C23" s="1"/>
      <c r="D23" s="2"/>
      <c r="E23" s="1"/>
      <c r="F23" s="1"/>
      <c r="G23" s="1"/>
      <c r="H23" s="1"/>
      <c r="I23" s="1"/>
      <c r="J23" s="1"/>
      <c r="K23" s="1"/>
      <c r="L23" s="1"/>
      <c r="M23" s="1"/>
    </row>
    <row r="24" spans="1:26" s="21" customFormat="1" ht="24" customHeight="1" x14ac:dyDescent="0.25">
      <c r="A24" s="19" t="s">
        <v>15</v>
      </c>
      <c r="B24" s="20" t="s">
        <v>22</v>
      </c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26" ht="66.75" customHeight="1" x14ac:dyDescent="0.3">
      <c r="A25" s="25">
        <v>1</v>
      </c>
      <c r="B25" s="22" t="s">
        <v>23</v>
      </c>
      <c r="C25" s="23"/>
      <c r="D25" s="23"/>
      <c r="E25" s="23"/>
      <c r="F25" s="23"/>
      <c r="G25" s="23"/>
      <c r="H25" s="23" t="s">
        <v>24</v>
      </c>
      <c r="I25" s="23"/>
      <c r="J25" s="23"/>
      <c r="K25" s="23"/>
      <c r="L25" s="23"/>
      <c r="M25" s="24"/>
    </row>
    <row r="26" spans="1:26" x14ac:dyDescent="0.3">
      <c r="A26" s="18"/>
      <c r="B26" s="2"/>
      <c r="C26" s="1"/>
      <c r="D26" s="2"/>
      <c r="E26" s="1"/>
      <c r="F26" s="1"/>
      <c r="G26" s="1"/>
      <c r="H26" s="1"/>
      <c r="I26" s="1"/>
      <c r="J26" s="1"/>
      <c r="K26" s="1"/>
      <c r="L26" s="1"/>
      <c r="M26" s="1"/>
    </row>
    <row r="27" spans="1:26" x14ac:dyDescent="0.3">
      <c r="A27" s="27" t="s">
        <v>25</v>
      </c>
      <c r="B27" s="2"/>
      <c r="C27" s="1"/>
      <c r="D27" s="2"/>
      <c r="E27" s="1"/>
      <c r="F27" s="1"/>
      <c r="G27" s="1"/>
      <c r="H27" s="1"/>
      <c r="I27" s="1"/>
      <c r="J27" s="1"/>
      <c r="K27" s="1"/>
      <c r="L27" s="1"/>
      <c r="M27" s="1"/>
    </row>
    <row r="28" spans="1:26" ht="18" customHeight="1" x14ac:dyDescent="0.3">
      <c r="A28" s="1"/>
      <c r="B28" s="28"/>
      <c r="C28" s="1"/>
      <c r="D28" s="2"/>
      <c r="E28" s="1"/>
      <c r="F28" s="1"/>
      <c r="G28" s="1"/>
      <c r="H28" s="1"/>
      <c r="I28" s="1"/>
      <c r="J28" s="1"/>
      <c r="K28" s="1"/>
      <c r="L28" s="29" t="s">
        <v>26</v>
      </c>
      <c r="M28" s="1"/>
    </row>
    <row r="29" spans="1:26" s="31" customFormat="1" ht="18.75" customHeight="1" x14ac:dyDescent="0.3">
      <c r="A29" s="30" t="s">
        <v>15</v>
      </c>
      <c r="B29" s="30" t="s">
        <v>27</v>
      </c>
      <c r="C29" s="30"/>
      <c r="D29" s="30"/>
      <c r="E29" s="30" t="s">
        <v>28</v>
      </c>
      <c r="F29" s="30"/>
      <c r="G29" s="30"/>
      <c r="H29" s="30" t="s">
        <v>29</v>
      </c>
      <c r="I29" s="30"/>
      <c r="J29" s="30"/>
      <c r="K29" s="30" t="s">
        <v>30</v>
      </c>
      <c r="L29" s="30"/>
      <c r="M29" s="30"/>
      <c r="R29" s="32"/>
      <c r="S29" s="32"/>
      <c r="T29" s="32"/>
      <c r="U29" s="32"/>
      <c r="V29" s="32"/>
      <c r="W29" s="32"/>
      <c r="X29" s="32"/>
      <c r="Y29" s="32"/>
      <c r="Z29" s="32"/>
    </row>
    <row r="30" spans="1:26" s="31" customFormat="1" ht="26.4" x14ac:dyDescent="0.3">
      <c r="A30" s="30"/>
      <c r="B30" s="30"/>
      <c r="C30" s="30"/>
      <c r="D30" s="30"/>
      <c r="E30" s="33" t="s">
        <v>31</v>
      </c>
      <c r="F30" s="33" t="s">
        <v>32</v>
      </c>
      <c r="G30" s="33" t="s">
        <v>33</v>
      </c>
      <c r="H30" s="33" t="s">
        <v>31</v>
      </c>
      <c r="I30" s="33" t="s">
        <v>32</v>
      </c>
      <c r="J30" s="33" t="s">
        <v>33</v>
      </c>
      <c r="K30" s="33" t="s">
        <v>31</v>
      </c>
      <c r="L30" s="33" t="s">
        <v>32</v>
      </c>
      <c r="M30" s="33" t="s">
        <v>33</v>
      </c>
      <c r="R30" s="34"/>
      <c r="S30" s="34"/>
      <c r="T30" s="34"/>
      <c r="U30" s="34"/>
      <c r="V30" s="34"/>
      <c r="W30" s="34"/>
      <c r="X30" s="34"/>
      <c r="Y30" s="34"/>
      <c r="Z30" s="34"/>
    </row>
    <row r="31" spans="1:26" x14ac:dyDescent="0.3">
      <c r="A31" s="25">
        <v>1</v>
      </c>
      <c r="B31" s="35">
        <v>2</v>
      </c>
      <c r="C31" s="35"/>
      <c r="D31" s="35"/>
      <c r="E31" s="25">
        <v>3</v>
      </c>
      <c r="F31" s="25">
        <v>4</v>
      </c>
      <c r="G31" s="25">
        <v>5</v>
      </c>
      <c r="H31" s="25">
        <v>6</v>
      </c>
      <c r="I31" s="25">
        <v>7</v>
      </c>
      <c r="J31" s="25">
        <v>8</v>
      </c>
      <c r="K31" s="25">
        <v>9</v>
      </c>
      <c r="L31" s="25">
        <v>10</v>
      </c>
      <c r="M31" s="25">
        <v>11</v>
      </c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54.75" customHeight="1" x14ac:dyDescent="0.3">
      <c r="A32" s="25"/>
      <c r="B32" s="37" t="s">
        <v>34</v>
      </c>
      <c r="C32" s="38" t="s">
        <v>35</v>
      </c>
      <c r="D32" s="39" t="s">
        <v>35</v>
      </c>
      <c r="E32" s="40">
        <v>37008390</v>
      </c>
      <c r="F32" s="40">
        <v>2634019</v>
      </c>
      <c r="G32" s="41">
        <f>E32+F32</f>
        <v>39642409</v>
      </c>
      <c r="H32" s="25">
        <v>36125000.920000002</v>
      </c>
      <c r="I32" s="25">
        <f>2633892.62+158357.52</f>
        <v>2792250.14</v>
      </c>
      <c r="J32" s="25">
        <f>H32+I32</f>
        <v>38917251.060000002</v>
      </c>
      <c r="K32" s="41">
        <f>H32-E32</f>
        <v>-883389.07999999821</v>
      </c>
      <c r="L32" s="41">
        <f>I32-F32</f>
        <v>158231.14000000013</v>
      </c>
      <c r="M32" s="25">
        <f>K32+L32</f>
        <v>-725157.93999999808</v>
      </c>
      <c r="R32" s="36"/>
      <c r="S32" s="36"/>
      <c r="T32" s="36"/>
      <c r="U32" s="36"/>
      <c r="V32" s="36"/>
      <c r="W32" s="36"/>
      <c r="X32" s="36"/>
      <c r="Y32" s="36"/>
      <c r="Z32" s="36"/>
    </row>
    <row r="33" spans="1:26" x14ac:dyDescent="0.3">
      <c r="A33" s="25"/>
      <c r="B33" s="35" t="s">
        <v>36</v>
      </c>
      <c r="C33" s="35"/>
      <c r="D33" s="35"/>
      <c r="E33" s="41">
        <f>E32</f>
        <v>37008390</v>
      </c>
      <c r="F33" s="41">
        <f t="shared" ref="F33:M33" si="0">F32</f>
        <v>2634019</v>
      </c>
      <c r="G33" s="41">
        <f t="shared" si="0"/>
        <v>39642409</v>
      </c>
      <c r="H33" s="41">
        <f t="shared" si="0"/>
        <v>36125000.920000002</v>
      </c>
      <c r="I33" s="41">
        <f t="shared" si="0"/>
        <v>2792250.14</v>
      </c>
      <c r="J33" s="41">
        <f t="shared" si="0"/>
        <v>38917251.060000002</v>
      </c>
      <c r="K33" s="41">
        <f t="shared" si="0"/>
        <v>-883389.07999999821</v>
      </c>
      <c r="L33" s="41">
        <f t="shared" si="0"/>
        <v>158231.14000000013</v>
      </c>
      <c r="M33" s="41">
        <f t="shared" si="0"/>
        <v>-725157.93999999808</v>
      </c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6.5" customHeight="1" x14ac:dyDescent="0.3">
      <c r="A34" s="42" t="s">
        <v>37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</row>
    <row r="35" spans="1:26" ht="25.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</row>
    <row r="36" spans="1:26" ht="17.25" customHeight="1" x14ac:dyDescent="0.3">
      <c r="A36" s="26" t="s">
        <v>38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26" s="31" customFormat="1" ht="13.8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8" t="s">
        <v>26</v>
      </c>
      <c r="L37" s="2"/>
      <c r="M37" s="2"/>
    </row>
    <row r="38" spans="1:26" s="31" customFormat="1" ht="16.5" customHeight="1" x14ac:dyDescent="0.3">
      <c r="A38" s="30" t="s">
        <v>39</v>
      </c>
      <c r="B38" s="30" t="s">
        <v>40</v>
      </c>
      <c r="C38" s="30"/>
      <c r="D38" s="30"/>
      <c r="E38" s="30" t="s">
        <v>28</v>
      </c>
      <c r="F38" s="30"/>
      <c r="G38" s="30"/>
      <c r="H38" s="30" t="s">
        <v>29</v>
      </c>
      <c r="I38" s="30"/>
      <c r="J38" s="30"/>
      <c r="K38" s="30" t="s">
        <v>30</v>
      </c>
      <c r="L38" s="30"/>
      <c r="M38" s="30"/>
    </row>
    <row r="39" spans="1:26" s="31" customFormat="1" ht="27" customHeight="1" x14ac:dyDescent="0.3">
      <c r="A39" s="30"/>
      <c r="B39" s="30"/>
      <c r="C39" s="30"/>
      <c r="D39" s="30"/>
      <c r="E39" s="33" t="s">
        <v>31</v>
      </c>
      <c r="F39" s="33" t="s">
        <v>32</v>
      </c>
      <c r="G39" s="33" t="s">
        <v>33</v>
      </c>
      <c r="H39" s="33" t="s">
        <v>31</v>
      </c>
      <c r="I39" s="33" t="s">
        <v>32</v>
      </c>
      <c r="J39" s="33" t="s">
        <v>33</v>
      </c>
      <c r="K39" s="33" t="s">
        <v>31</v>
      </c>
      <c r="L39" s="33" t="s">
        <v>32</v>
      </c>
      <c r="M39" s="33" t="s">
        <v>33</v>
      </c>
    </row>
    <row r="40" spans="1:26" s="31" customFormat="1" ht="19.5" customHeight="1" x14ac:dyDescent="0.3">
      <c r="A40" s="33">
        <v>1</v>
      </c>
      <c r="B40" s="30">
        <v>2</v>
      </c>
      <c r="C40" s="30"/>
      <c r="D40" s="30"/>
      <c r="E40" s="33">
        <v>3</v>
      </c>
      <c r="F40" s="33">
        <v>4</v>
      </c>
      <c r="G40" s="33">
        <v>5</v>
      </c>
      <c r="H40" s="33">
        <v>6</v>
      </c>
      <c r="I40" s="33">
        <v>7</v>
      </c>
      <c r="J40" s="33">
        <v>8</v>
      </c>
      <c r="K40" s="33">
        <v>9</v>
      </c>
      <c r="L40" s="33">
        <v>10</v>
      </c>
      <c r="M40" s="33">
        <v>11</v>
      </c>
    </row>
    <row r="41" spans="1:26" s="48" customFormat="1" ht="23.25" customHeight="1" x14ac:dyDescent="0.3">
      <c r="A41" s="44"/>
      <c r="B41" s="45" t="s">
        <v>41</v>
      </c>
      <c r="C41" s="46"/>
      <c r="D41" s="47"/>
      <c r="E41" s="44">
        <v>0</v>
      </c>
      <c r="F41" s="44">
        <v>0</v>
      </c>
      <c r="G41" s="44">
        <f>E41+F41</f>
        <v>0</v>
      </c>
      <c r="H41" s="44">
        <v>0</v>
      </c>
      <c r="I41" s="44">
        <v>0</v>
      </c>
      <c r="J41" s="44">
        <f>H41+I41</f>
        <v>0</v>
      </c>
      <c r="K41" s="44">
        <f>H41-E41</f>
        <v>0</v>
      </c>
      <c r="L41" s="44">
        <v>0</v>
      </c>
      <c r="M41" s="44">
        <f>K41+L41</f>
        <v>0</v>
      </c>
    </row>
    <row r="42" spans="1:26" x14ac:dyDescent="0.3">
      <c r="A42" s="25"/>
      <c r="B42" s="35" t="s">
        <v>36</v>
      </c>
      <c r="C42" s="35"/>
      <c r="D42" s="35"/>
      <c r="E42" s="25">
        <f>E41</f>
        <v>0</v>
      </c>
      <c r="F42" s="25">
        <f t="shared" ref="F42:M42" si="1">F41</f>
        <v>0</v>
      </c>
      <c r="G42" s="25">
        <f t="shared" si="1"/>
        <v>0</v>
      </c>
      <c r="H42" s="25">
        <f t="shared" si="1"/>
        <v>0</v>
      </c>
      <c r="I42" s="25">
        <f t="shared" si="1"/>
        <v>0</v>
      </c>
      <c r="J42" s="25">
        <f t="shared" si="1"/>
        <v>0</v>
      </c>
      <c r="K42" s="25">
        <f t="shared" si="1"/>
        <v>0</v>
      </c>
      <c r="L42" s="25">
        <f t="shared" si="1"/>
        <v>0</v>
      </c>
      <c r="M42" s="25">
        <f t="shared" si="1"/>
        <v>0</v>
      </c>
      <c r="R42" s="36"/>
      <c r="S42" s="36"/>
      <c r="T42" s="36"/>
      <c r="U42" s="36"/>
      <c r="V42" s="36"/>
      <c r="W42" s="36"/>
      <c r="X42" s="36"/>
      <c r="Y42" s="36"/>
      <c r="Z42" s="36"/>
    </row>
    <row r="43" spans="1:26" x14ac:dyDescent="0.3">
      <c r="A43" s="18"/>
      <c r="B43" s="2"/>
      <c r="C43" s="1"/>
      <c r="D43" s="2"/>
      <c r="E43" s="1"/>
      <c r="F43" s="1"/>
      <c r="G43" s="1"/>
      <c r="H43" s="1"/>
      <c r="I43" s="1"/>
      <c r="J43" s="1"/>
      <c r="K43" s="1"/>
      <c r="L43" s="1"/>
      <c r="M43" s="1"/>
    </row>
    <row r="44" spans="1:26" x14ac:dyDescent="0.3">
      <c r="A44" s="27" t="s">
        <v>42</v>
      </c>
      <c r="B44" s="2"/>
      <c r="C44" s="1"/>
      <c r="D44" s="2"/>
      <c r="E44" s="1"/>
      <c r="F44" s="1"/>
      <c r="G44" s="1"/>
      <c r="H44" s="1"/>
      <c r="I44" s="1"/>
      <c r="J44" s="1"/>
      <c r="K44" s="1"/>
      <c r="L44" s="1"/>
      <c r="M44" s="1"/>
    </row>
    <row r="45" spans="1:26" x14ac:dyDescent="0.3">
      <c r="A45" s="18"/>
      <c r="B45" s="2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</row>
    <row r="46" spans="1:26" ht="15.75" customHeight="1" x14ac:dyDescent="0.3">
      <c r="A46" s="30" t="s">
        <v>39</v>
      </c>
      <c r="B46" s="30" t="s">
        <v>43</v>
      </c>
      <c r="C46" s="30" t="s">
        <v>44</v>
      </c>
      <c r="D46" s="30" t="s">
        <v>45</v>
      </c>
      <c r="E46" s="30" t="s">
        <v>46</v>
      </c>
      <c r="F46" s="30"/>
      <c r="G46" s="30"/>
      <c r="H46" s="30" t="s">
        <v>47</v>
      </c>
      <c r="I46" s="30"/>
      <c r="J46" s="30"/>
      <c r="K46" s="30" t="s">
        <v>30</v>
      </c>
      <c r="L46" s="30"/>
      <c r="M46" s="30"/>
    </row>
    <row r="47" spans="1:26" ht="26.4" x14ac:dyDescent="0.3">
      <c r="A47" s="30"/>
      <c r="B47" s="30"/>
      <c r="C47" s="30"/>
      <c r="D47" s="30"/>
      <c r="E47" s="33" t="s">
        <v>31</v>
      </c>
      <c r="F47" s="33" t="s">
        <v>32</v>
      </c>
      <c r="G47" s="33" t="s">
        <v>33</v>
      </c>
      <c r="H47" s="33" t="s">
        <v>31</v>
      </c>
      <c r="I47" s="33" t="s">
        <v>32</v>
      </c>
      <c r="J47" s="33" t="s">
        <v>33</v>
      </c>
      <c r="K47" s="49" t="s">
        <v>31</v>
      </c>
      <c r="L47" s="49" t="s">
        <v>32</v>
      </c>
      <c r="M47" s="49" t="s">
        <v>33</v>
      </c>
    </row>
    <row r="48" spans="1:26" ht="15.75" customHeight="1" x14ac:dyDescent="0.3">
      <c r="A48" s="33">
        <v>1</v>
      </c>
      <c r="B48" s="33">
        <v>2</v>
      </c>
      <c r="C48" s="33">
        <v>3</v>
      </c>
      <c r="D48" s="33">
        <v>4</v>
      </c>
      <c r="E48" s="33">
        <v>5</v>
      </c>
      <c r="F48" s="33">
        <v>6</v>
      </c>
      <c r="G48" s="33">
        <v>7</v>
      </c>
      <c r="H48" s="33">
        <v>8</v>
      </c>
      <c r="I48" s="33">
        <v>9</v>
      </c>
      <c r="J48" s="33">
        <v>10</v>
      </c>
      <c r="K48" s="33">
        <v>11</v>
      </c>
      <c r="L48" s="33">
        <v>12</v>
      </c>
      <c r="M48" s="33">
        <v>13</v>
      </c>
    </row>
    <row r="49" spans="1:13" ht="21.75" customHeight="1" x14ac:dyDescent="0.3">
      <c r="A49" s="50" t="s">
        <v>48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2"/>
    </row>
    <row r="50" spans="1:13" x14ac:dyDescent="0.3">
      <c r="A50" s="33">
        <v>1</v>
      </c>
      <c r="B50" s="53" t="s">
        <v>49</v>
      </c>
      <c r="C50" s="54"/>
      <c r="D50" s="33"/>
      <c r="E50" s="33"/>
      <c r="F50" s="33"/>
      <c r="G50" s="33"/>
      <c r="H50" s="33"/>
      <c r="I50" s="33"/>
      <c r="J50" s="33"/>
      <c r="K50" s="33"/>
      <c r="L50" s="33"/>
      <c r="M50" s="33"/>
    </row>
    <row r="51" spans="1:13" ht="52.8" x14ac:dyDescent="0.3">
      <c r="A51" s="55" t="s">
        <v>50</v>
      </c>
      <c r="B51" s="56" t="s">
        <v>51</v>
      </c>
      <c r="C51" s="57" t="s">
        <v>52</v>
      </c>
      <c r="D51" s="57" t="s">
        <v>53</v>
      </c>
      <c r="E51" s="57">
        <v>7</v>
      </c>
      <c r="F51" s="33">
        <v>7</v>
      </c>
      <c r="G51" s="33">
        <v>7</v>
      </c>
      <c r="H51" s="33">
        <v>7</v>
      </c>
      <c r="I51" s="33">
        <v>7</v>
      </c>
      <c r="J51" s="33">
        <v>7</v>
      </c>
      <c r="K51" s="33">
        <f>H51-E51</f>
        <v>0</v>
      </c>
      <c r="L51" s="33">
        <v>0</v>
      </c>
      <c r="M51" s="33">
        <f>K51+L51</f>
        <v>0</v>
      </c>
    </row>
    <row r="52" spans="1:13" ht="66" x14ac:dyDescent="0.3">
      <c r="A52" s="55" t="s">
        <v>54</v>
      </c>
      <c r="B52" s="56" t="s">
        <v>55</v>
      </c>
      <c r="C52" s="57" t="s">
        <v>56</v>
      </c>
      <c r="D52" s="57" t="s">
        <v>57</v>
      </c>
      <c r="E52" s="40">
        <f>E32</f>
        <v>37008390</v>
      </c>
      <c r="F52" s="58">
        <f>F32</f>
        <v>2634019</v>
      </c>
      <c r="G52" s="33">
        <f>E52+F52</f>
        <v>39642409</v>
      </c>
      <c r="H52" s="33">
        <f>H32</f>
        <v>36125000.920000002</v>
      </c>
      <c r="I52" s="33">
        <f>I32</f>
        <v>2792250.14</v>
      </c>
      <c r="J52" s="33">
        <f>H52+I52</f>
        <v>38917251.060000002</v>
      </c>
      <c r="K52" s="33">
        <f>H52-E52</f>
        <v>-883389.07999999821</v>
      </c>
      <c r="L52" s="58">
        <f>I52-F52</f>
        <v>158231.14000000013</v>
      </c>
      <c r="M52" s="33">
        <f>K52+L52</f>
        <v>-725157.93999999808</v>
      </c>
    </row>
    <row r="53" spans="1:13" ht="66" x14ac:dyDescent="0.3">
      <c r="A53" s="55" t="s">
        <v>58</v>
      </c>
      <c r="B53" s="56" t="s">
        <v>59</v>
      </c>
      <c r="C53" s="57" t="s">
        <v>60</v>
      </c>
      <c r="D53" s="57" t="s">
        <v>61</v>
      </c>
      <c r="E53" s="57">
        <f>14.5+45.25+40.75+64+49.25+27+23+2+1+32</f>
        <v>298.75</v>
      </c>
      <c r="F53" s="33"/>
      <c r="G53" s="33">
        <f>E53+F53</f>
        <v>298.75</v>
      </c>
      <c r="H53" s="33">
        <v>298.75</v>
      </c>
      <c r="I53" s="33">
        <v>0</v>
      </c>
      <c r="J53" s="33">
        <f>H53+I53</f>
        <v>298.75</v>
      </c>
      <c r="K53" s="33">
        <f>H53-E53</f>
        <v>0</v>
      </c>
      <c r="L53" s="33">
        <v>0</v>
      </c>
      <c r="M53" s="33">
        <f>K53+L53</f>
        <v>0</v>
      </c>
    </row>
    <row r="54" spans="1:13" ht="26.4" x14ac:dyDescent="0.3">
      <c r="A54" s="55"/>
      <c r="B54" s="56" t="s">
        <v>62</v>
      </c>
      <c r="C54" s="57" t="s">
        <v>60</v>
      </c>
      <c r="D54" s="57" t="s">
        <v>63</v>
      </c>
      <c r="E54" s="57">
        <f>25.75+25+22+33.5+16+9+11.5</f>
        <v>142.75</v>
      </c>
      <c r="F54" s="33"/>
      <c r="G54" s="33">
        <f>E54+F54</f>
        <v>142.75</v>
      </c>
      <c r="H54" s="33">
        <v>142.75</v>
      </c>
      <c r="I54" s="33">
        <v>0</v>
      </c>
      <c r="J54" s="33">
        <f>H54+I54</f>
        <v>142.75</v>
      </c>
      <c r="K54" s="33">
        <f>H54-E54</f>
        <v>0</v>
      </c>
      <c r="L54" s="33">
        <v>0</v>
      </c>
      <c r="M54" s="33">
        <f>K54+L54</f>
        <v>0</v>
      </c>
    </row>
    <row r="55" spans="1:13" x14ac:dyDescent="0.3">
      <c r="A55" s="30" t="s">
        <v>64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</row>
    <row r="56" spans="1:13" hidden="1" x14ac:dyDescent="0.3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</row>
    <row r="57" spans="1:13" x14ac:dyDescent="0.3">
      <c r="A57" s="33">
        <v>2</v>
      </c>
      <c r="B57" s="53" t="s">
        <v>65</v>
      </c>
      <c r="C57" s="54"/>
      <c r="D57" s="33"/>
      <c r="E57" s="33"/>
      <c r="F57" s="33" t="s">
        <v>66</v>
      </c>
      <c r="G57" s="33"/>
      <c r="H57" s="60"/>
      <c r="I57" s="33" t="s">
        <v>66</v>
      </c>
      <c r="J57" s="33" t="s">
        <v>66</v>
      </c>
      <c r="K57" s="33"/>
      <c r="L57" s="60"/>
      <c r="M57" s="60"/>
    </row>
    <row r="58" spans="1:13" ht="66" x14ac:dyDescent="0.3">
      <c r="A58" s="55" t="s">
        <v>7</v>
      </c>
      <c r="B58" s="56" t="s">
        <v>67</v>
      </c>
      <c r="C58" s="57" t="s">
        <v>68</v>
      </c>
      <c r="D58" s="57" t="s">
        <v>69</v>
      </c>
      <c r="E58" s="57">
        <v>3238</v>
      </c>
      <c r="F58" s="61">
        <v>0</v>
      </c>
      <c r="G58" s="33">
        <f>E58+F58</f>
        <v>3238</v>
      </c>
      <c r="H58" s="33">
        <v>3569</v>
      </c>
      <c r="I58" s="33">
        <v>0</v>
      </c>
      <c r="J58" s="33">
        <f>H58+I58</f>
        <v>3569</v>
      </c>
      <c r="K58" s="33">
        <f>H58-E58</f>
        <v>331</v>
      </c>
      <c r="L58" s="60">
        <v>0</v>
      </c>
      <c r="M58" s="60">
        <f>K58+L58</f>
        <v>331</v>
      </c>
    </row>
    <row r="59" spans="1:13" ht="76.5" customHeight="1" x14ac:dyDescent="0.3">
      <c r="A59" s="55" t="s">
        <v>70</v>
      </c>
      <c r="B59" s="56" t="s">
        <v>71</v>
      </c>
      <c r="C59" s="57" t="s">
        <v>68</v>
      </c>
      <c r="D59" s="57" t="s">
        <v>72</v>
      </c>
      <c r="E59" s="57">
        <f>170+192+336+244+100+104+135</f>
        <v>1281</v>
      </c>
      <c r="F59" s="57">
        <v>0</v>
      </c>
      <c r="G59" s="33">
        <f>E59+F59</f>
        <v>1281</v>
      </c>
      <c r="H59" s="33">
        <f>170+803+980+471+250+111+341</f>
        <v>3126</v>
      </c>
      <c r="I59" s="33">
        <v>0</v>
      </c>
      <c r="J59" s="33">
        <f>H59+I59</f>
        <v>3126</v>
      </c>
      <c r="K59" s="33">
        <f>H59-E59</f>
        <v>1845</v>
      </c>
      <c r="L59" s="60">
        <v>0</v>
      </c>
      <c r="M59" s="60">
        <f>K59+L59</f>
        <v>1845</v>
      </c>
    </row>
    <row r="60" spans="1:13" ht="90" customHeight="1" x14ac:dyDescent="0.3">
      <c r="A60" s="55" t="s">
        <v>73</v>
      </c>
      <c r="B60" s="56" t="s">
        <v>74</v>
      </c>
      <c r="C60" s="57" t="s">
        <v>75</v>
      </c>
      <c r="D60" s="57" t="s">
        <v>76</v>
      </c>
      <c r="E60" s="57">
        <f>56+78+220+750+25+642+206+1288-53</f>
        <v>3212</v>
      </c>
      <c r="F60" s="57">
        <f>27+18+6+1+1+1</f>
        <v>54</v>
      </c>
      <c r="G60" s="33">
        <f>E60+F60</f>
        <v>3266</v>
      </c>
      <c r="H60" s="33">
        <f>150+717+500+662+1045+454+1044</f>
        <v>4572</v>
      </c>
      <c r="I60" s="33">
        <f>2+9+55+270</f>
        <v>336</v>
      </c>
      <c r="J60" s="33">
        <f>H60+I60</f>
        <v>4908</v>
      </c>
      <c r="K60" s="33">
        <f>H60-E60</f>
        <v>1360</v>
      </c>
      <c r="L60" s="60">
        <v>0</v>
      </c>
      <c r="M60" s="60">
        <f>K60+L60</f>
        <v>1360</v>
      </c>
    </row>
    <row r="61" spans="1:13" x14ac:dyDescent="0.3">
      <c r="A61" s="30" t="s">
        <v>64</v>
      </c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</row>
    <row r="62" spans="1:13" hidden="1" x14ac:dyDescent="0.3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</row>
    <row r="63" spans="1:13" x14ac:dyDescent="0.3">
      <c r="A63" s="33">
        <v>3</v>
      </c>
      <c r="B63" s="53" t="s">
        <v>77</v>
      </c>
      <c r="C63" s="54"/>
      <c r="D63" s="33" t="s">
        <v>66</v>
      </c>
      <c r="E63" s="33" t="s">
        <v>66</v>
      </c>
      <c r="F63" s="33" t="s">
        <v>66</v>
      </c>
      <c r="G63" s="33"/>
      <c r="H63" s="60"/>
      <c r="I63" s="33" t="s">
        <v>66</v>
      </c>
      <c r="J63" s="33" t="s">
        <v>66</v>
      </c>
      <c r="K63" s="33"/>
      <c r="L63" s="60"/>
      <c r="M63" s="60"/>
    </row>
    <row r="64" spans="1:13" ht="79.2" x14ac:dyDescent="0.3">
      <c r="A64" s="55" t="s">
        <v>78</v>
      </c>
      <c r="B64" s="56" t="s">
        <v>79</v>
      </c>
      <c r="C64" s="57" t="s">
        <v>80</v>
      </c>
      <c r="D64" s="57" t="s">
        <v>81</v>
      </c>
      <c r="E64" s="61">
        <f>E52/E51</f>
        <v>5286912.8571428573</v>
      </c>
      <c r="F64" s="61">
        <f>F52/F51</f>
        <v>376288.42857142858</v>
      </c>
      <c r="G64" s="62">
        <f>E64+F64</f>
        <v>5663201.2857142854</v>
      </c>
      <c r="H64" s="63">
        <f>H52/H51</f>
        <v>5160714.4171428578</v>
      </c>
      <c r="I64" s="33">
        <f>I52/I51</f>
        <v>398892.87714285718</v>
      </c>
      <c r="J64" s="62">
        <f>H64+I64</f>
        <v>5559607.2942857146</v>
      </c>
      <c r="K64" s="62">
        <f t="shared" ref="K64:L67" si="2">H64-E64</f>
        <v>-126198.43999999948</v>
      </c>
      <c r="L64" s="63">
        <f t="shared" si="2"/>
        <v>22604.448571428598</v>
      </c>
      <c r="M64" s="63">
        <f>K64+L64</f>
        <v>-103593.99142857088</v>
      </c>
    </row>
    <row r="65" spans="1:13" ht="70.5" customHeight="1" x14ac:dyDescent="0.3">
      <c r="A65" s="55" t="s">
        <v>82</v>
      </c>
      <c r="B65" s="64" t="s">
        <v>83</v>
      </c>
      <c r="C65" s="57" t="s">
        <v>80</v>
      </c>
      <c r="D65" s="57" t="s">
        <v>84</v>
      </c>
      <c r="E65" s="61">
        <f>20872140/E53/12</f>
        <v>5822.0753138075315</v>
      </c>
      <c r="F65" s="57">
        <v>0</v>
      </c>
      <c r="G65" s="62">
        <f>E65+F65</f>
        <v>5822.0753138075315</v>
      </c>
      <c r="H65" s="63">
        <f>20588241.03/259/12</f>
        <v>6624.2731756756766</v>
      </c>
      <c r="I65" s="33"/>
      <c r="J65" s="62">
        <f>H65</f>
        <v>6624.2731756756766</v>
      </c>
      <c r="K65" s="62">
        <f t="shared" si="2"/>
        <v>802.19786186814508</v>
      </c>
      <c r="L65" s="63">
        <f t="shared" si="2"/>
        <v>0</v>
      </c>
      <c r="M65" s="63">
        <f>K65+L65</f>
        <v>802.19786186814508</v>
      </c>
    </row>
    <row r="66" spans="1:13" ht="52.8" x14ac:dyDescent="0.3">
      <c r="A66" s="55" t="s">
        <v>85</v>
      </c>
      <c r="B66" s="64" t="s">
        <v>86</v>
      </c>
      <c r="C66" s="57" t="s">
        <v>80</v>
      </c>
      <c r="D66" s="57" t="s">
        <v>87</v>
      </c>
      <c r="E66" s="61">
        <f>E52/E58</f>
        <v>11429.397776405189</v>
      </c>
      <c r="F66" s="61">
        <f>F52/E58</f>
        <v>813.47096973440398</v>
      </c>
      <c r="G66" s="62">
        <f>E66+F66</f>
        <v>12242.868746139593</v>
      </c>
      <c r="H66" s="61">
        <f>H52/H58</f>
        <v>10121.883138133931</v>
      </c>
      <c r="I66" s="62">
        <f>I52/H58</f>
        <v>782.36204539086577</v>
      </c>
      <c r="J66" s="62">
        <f>H66+I66</f>
        <v>10904.245183524798</v>
      </c>
      <c r="K66" s="62">
        <f t="shared" si="2"/>
        <v>-1307.5146382712574</v>
      </c>
      <c r="L66" s="63">
        <f t="shared" si="2"/>
        <v>-31.108924343538206</v>
      </c>
      <c r="M66" s="63">
        <f>K66+L66</f>
        <v>-1338.6235626147954</v>
      </c>
    </row>
    <row r="67" spans="1:13" ht="92.4" x14ac:dyDescent="0.3">
      <c r="A67" s="55" t="s">
        <v>88</v>
      </c>
      <c r="B67" s="64" t="s">
        <v>89</v>
      </c>
      <c r="C67" s="57" t="s">
        <v>80</v>
      </c>
      <c r="D67" s="57" t="s">
        <v>87</v>
      </c>
      <c r="E67" s="61">
        <f>958</f>
        <v>958</v>
      </c>
      <c r="F67" s="61">
        <v>19995</v>
      </c>
      <c r="G67" s="62">
        <f>E67+F67</f>
        <v>20953</v>
      </c>
      <c r="H67" s="65">
        <v>985</v>
      </c>
      <c r="I67" s="33">
        <v>0</v>
      </c>
      <c r="J67" s="62">
        <f>H67+I67</f>
        <v>985</v>
      </c>
      <c r="K67" s="62">
        <f t="shared" si="2"/>
        <v>27</v>
      </c>
      <c r="L67" s="63">
        <f t="shared" si="2"/>
        <v>-19995</v>
      </c>
      <c r="M67" s="63">
        <f>K67+L67</f>
        <v>-19968</v>
      </c>
    </row>
    <row r="68" spans="1:13" ht="17.25" customHeight="1" x14ac:dyDescent="0.3">
      <c r="A68" s="30" t="s">
        <v>90</v>
      </c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</row>
    <row r="69" spans="1:13" ht="29.25" hidden="1" customHeight="1" x14ac:dyDescent="0.3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</row>
    <row r="70" spans="1:13" x14ac:dyDescent="0.3">
      <c r="A70" s="33">
        <v>4</v>
      </c>
      <c r="B70" s="53" t="s">
        <v>91</v>
      </c>
      <c r="C70" s="54"/>
      <c r="D70" s="33" t="s">
        <v>66</v>
      </c>
      <c r="E70" s="33" t="s">
        <v>66</v>
      </c>
      <c r="F70" s="33" t="s">
        <v>66</v>
      </c>
      <c r="G70" s="33"/>
      <c r="H70" s="60"/>
      <c r="I70" s="33" t="s">
        <v>66</v>
      </c>
      <c r="J70" s="33" t="s">
        <v>66</v>
      </c>
      <c r="K70" s="33"/>
      <c r="L70" s="60"/>
      <c r="M70" s="60"/>
    </row>
    <row r="71" spans="1:13" ht="92.4" x14ac:dyDescent="0.3">
      <c r="A71" s="33" t="s">
        <v>92</v>
      </c>
      <c r="B71" s="53" t="s">
        <v>93</v>
      </c>
      <c r="C71" s="54" t="s">
        <v>68</v>
      </c>
      <c r="D71" s="33" t="s">
        <v>94</v>
      </c>
      <c r="E71" s="33">
        <v>86</v>
      </c>
      <c r="F71" s="33"/>
      <c r="G71" s="33">
        <v>86</v>
      </c>
      <c r="H71" s="60">
        <f>6+6+37+25</f>
        <v>74</v>
      </c>
      <c r="I71" s="33">
        <v>0</v>
      </c>
      <c r="J71" s="33">
        <f>H71+I71</f>
        <v>74</v>
      </c>
      <c r="K71" s="33">
        <f>H71-E71</f>
        <v>-12</v>
      </c>
      <c r="L71" s="60">
        <v>0</v>
      </c>
      <c r="M71" s="60">
        <f>K71+L71</f>
        <v>-12</v>
      </c>
    </row>
    <row r="72" spans="1:13" ht="92.4" x14ac:dyDescent="0.3">
      <c r="A72" s="33" t="s">
        <v>95</v>
      </c>
      <c r="B72" s="53" t="s">
        <v>96</v>
      </c>
      <c r="C72" s="54" t="s">
        <v>68</v>
      </c>
      <c r="D72" s="33" t="s">
        <v>97</v>
      </c>
      <c r="E72" s="33">
        <v>925</v>
      </c>
      <c r="F72" s="33"/>
      <c r="G72" s="33">
        <v>925</v>
      </c>
      <c r="H72" s="60">
        <f>120+80+496+57+80+100</f>
        <v>933</v>
      </c>
      <c r="I72" s="33">
        <v>0</v>
      </c>
      <c r="J72" s="33">
        <f>H72+I72</f>
        <v>933</v>
      </c>
      <c r="K72" s="33">
        <f>H72-E72</f>
        <v>8</v>
      </c>
      <c r="L72" s="60">
        <v>0</v>
      </c>
      <c r="M72" s="60">
        <f>K72+L72</f>
        <v>8</v>
      </c>
    </row>
    <row r="73" spans="1:13" ht="42" x14ac:dyDescent="0.3">
      <c r="A73" s="66" t="s">
        <v>98</v>
      </c>
      <c r="B73" s="67" t="s">
        <v>99</v>
      </c>
      <c r="C73" s="57" t="s">
        <v>100</v>
      </c>
      <c r="D73" s="57" t="s">
        <v>87</v>
      </c>
      <c r="E73" s="57">
        <v>-3.3</v>
      </c>
      <c r="F73" s="33">
        <v>0</v>
      </c>
      <c r="G73" s="57">
        <v>-3.3</v>
      </c>
      <c r="H73" s="60">
        <v>10</v>
      </c>
      <c r="I73" s="33">
        <v>0</v>
      </c>
      <c r="J73" s="58">
        <f>H73+I73</f>
        <v>10</v>
      </c>
      <c r="K73" s="33">
        <v>6.7</v>
      </c>
      <c r="L73" s="33">
        <v>0</v>
      </c>
      <c r="M73" s="60">
        <f>K73+L73</f>
        <v>6.7</v>
      </c>
    </row>
    <row r="74" spans="1:13" s="21" customFormat="1" ht="15" customHeight="1" x14ac:dyDescent="0.25">
      <c r="A74" s="20" t="s">
        <v>90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</row>
    <row r="75" spans="1:13" s="21" customFormat="1" ht="3" hidden="1" customHeight="1" x14ac:dyDescent="0.25">
      <c r="A75" s="68"/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</row>
    <row r="76" spans="1:13" s="21" customFormat="1" ht="16.5" customHeight="1" x14ac:dyDescent="0.25">
      <c r="A76" s="20" t="s">
        <v>101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</row>
    <row r="77" spans="1:13" ht="44.25" hidden="1" customHeight="1" x14ac:dyDescent="0.3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</row>
    <row r="78" spans="1:13" x14ac:dyDescent="0.3">
      <c r="A78" s="18"/>
      <c r="B78" s="2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</row>
    <row r="79" spans="1:13" x14ac:dyDescent="0.3">
      <c r="A79" s="27" t="s">
        <v>102</v>
      </c>
      <c r="B79" s="69"/>
      <c r="C79" s="27"/>
      <c r="D79" s="69"/>
      <c r="E79" s="1"/>
      <c r="F79" s="1"/>
      <c r="G79" s="1"/>
      <c r="H79" s="1"/>
      <c r="I79" s="1"/>
      <c r="J79" s="1"/>
      <c r="K79" s="1"/>
      <c r="L79" s="1"/>
      <c r="M79" s="1"/>
    </row>
    <row r="80" spans="1:13" x14ac:dyDescent="0.3">
      <c r="A80" s="17" t="s">
        <v>103</v>
      </c>
      <c r="B80" s="17"/>
      <c r="C80" s="17"/>
      <c r="D80" s="17"/>
      <c r="E80" s="1"/>
      <c r="F80" s="1"/>
      <c r="G80" s="1"/>
      <c r="H80" s="1"/>
      <c r="I80" s="1"/>
      <c r="J80" s="1"/>
      <c r="K80" s="1"/>
      <c r="L80" s="1"/>
      <c r="M80" s="1"/>
    </row>
    <row r="81" spans="1:13" x14ac:dyDescent="0.3">
      <c r="A81" s="70" t="s">
        <v>104</v>
      </c>
      <c r="B81" s="71"/>
      <c r="C81" s="70"/>
      <c r="D81" s="71"/>
      <c r="E81" s="1"/>
      <c r="F81" s="1"/>
      <c r="G81" s="1"/>
      <c r="H81" s="1"/>
      <c r="I81" s="1"/>
      <c r="J81" s="1"/>
      <c r="K81" s="1"/>
      <c r="L81" s="1"/>
      <c r="M81" s="1"/>
    </row>
    <row r="82" spans="1:13" x14ac:dyDescent="0.3">
      <c r="A82" s="26" t="s">
        <v>105</v>
      </c>
      <c r="B82" s="26"/>
      <c r="C82" s="26"/>
      <c r="D82" s="26"/>
      <c r="E82" s="26"/>
      <c r="F82" s="1"/>
      <c r="G82" s="1"/>
      <c r="H82" s="1"/>
      <c r="I82" s="1"/>
      <c r="J82" s="1"/>
      <c r="K82" s="1"/>
      <c r="L82" s="1"/>
      <c r="M82" s="1"/>
    </row>
    <row r="83" spans="1:13" x14ac:dyDescent="0.3">
      <c r="A83" s="26"/>
      <c r="B83" s="26"/>
      <c r="C83" s="26"/>
      <c r="D83" s="26"/>
      <c r="E83" s="26"/>
      <c r="F83" s="1"/>
      <c r="G83" s="72"/>
      <c r="H83" s="72"/>
      <c r="I83" s="1"/>
      <c r="J83" s="72" t="s">
        <v>106</v>
      </c>
      <c r="K83" s="72"/>
      <c r="L83" s="72"/>
      <c r="M83" s="72"/>
    </row>
    <row r="84" spans="1:13" ht="36.75" customHeight="1" x14ac:dyDescent="0.3">
      <c r="A84" s="73"/>
      <c r="B84" s="74"/>
      <c r="C84" s="73"/>
      <c r="D84" s="74"/>
      <c r="E84" s="73"/>
      <c r="F84" s="1"/>
      <c r="G84" s="75" t="s">
        <v>107</v>
      </c>
      <c r="H84" s="75"/>
      <c r="I84" s="1"/>
      <c r="J84" s="76" t="s">
        <v>108</v>
      </c>
      <c r="K84" s="76"/>
      <c r="L84" s="76"/>
      <c r="M84" s="76"/>
    </row>
    <row r="85" spans="1:13" x14ac:dyDescent="0.3">
      <c r="A85" s="26" t="s">
        <v>109</v>
      </c>
      <c r="B85" s="26"/>
      <c r="C85" s="26"/>
      <c r="D85" s="26"/>
      <c r="E85" s="26"/>
      <c r="F85" s="1"/>
      <c r="G85" s="72"/>
      <c r="H85" s="72"/>
      <c r="I85" s="1"/>
      <c r="J85" s="72" t="s">
        <v>110</v>
      </c>
      <c r="K85" s="72"/>
      <c r="L85" s="72"/>
      <c r="M85" s="72"/>
    </row>
    <row r="86" spans="1:13" x14ac:dyDescent="0.3">
      <c r="A86" s="26"/>
      <c r="B86" s="26"/>
      <c r="C86" s="26"/>
      <c r="D86" s="26"/>
      <c r="E86" s="26"/>
      <c r="F86" s="1"/>
      <c r="G86" s="75" t="s">
        <v>107</v>
      </c>
      <c r="H86" s="75"/>
      <c r="I86" s="1"/>
      <c r="J86" s="76" t="s">
        <v>108</v>
      </c>
      <c r="K86" s="76"/>
      <c r="L86" s="76"/>
      <c r="M86" s="76"/>
    </row>
  </sheetData>
  <mergeCells count="71">
    <mergeCell ref="G84:H84"/>
    <mergeCell ref="J84:M84"/>
    <mergeCell ref="A85:E86"/>
    <mergeCell ref="G85:H85"/>
    <mergeCell ref="J85:M85"/>
    <mergeCell ref="G86:H86"/>
    <mergeCell ref="J86:M86"/>
    <mergeCell ref="A76:M76"/>
    <mergeCell ref="A77:M77"/>
    <mergeCell ref="A80:D80"/>
    <mergeCell ref="A82:E83"/>
    <mergeCell ref="G83:H83"/>
    <mergeCell ref="J83:M83"/>
    <mergeCell ref="A61:M61"/>
    <mergeCell ref="A62:M62"/>
    <mergeCell ref="A68:M68"/>
    <mergeCell ref="A69:M69"/>
    <mergeCell ref="A74:M74"/>
    <mergeCell ref="A75:M75"/>
    <mergeCell ref="E46:G46"/>
    <mergeCell ref="H46:J46"/>
    <mergeCell ref="K46:M46"/>
    <mergeCell ref="A49:M49"/>
    <mergeCell ref="A55:M55"/>
    <mergeCell ref="A56:M56"/>
    <mergeCell ref="B40:D40"/>
    <mergeCell ref="B41:D41"/>
    <mergeCell ref="B42:D42"/>
    <mergeCell ref="A46:A47"/>
    <mergeCell ref="B46:B47"/>
    <mergeCell ref="C46:C47"/>
    <mergeCell ref="D46:D47"/>
    <mergeCell ref="A34:M34"/>
    <mergeCell ref="A35:M35"/>
    <mergeCell ref="A36:M36"/>
    <mergeCell ref="A38:A39"/>
    <mergeCell ref="B38:D39"/>
    <mergeCell ref="E38:G38"/>
    <mergeCell ref="H38:J38"/>
    <mergeCell ref="K38:M38"/>
    <mergeCell ref="R29:T29"/>
    <mergeCell ref="U29:W29"/>
    <mergeCell ref="X29:Z29"/>
    <mergeCell ref="B31:D31"/>
    <mergeCell ref="B32:D32"/>
    <mergeCell ref="B33:D33"/>
    <mergeCell ref="B24:M24"/>
    <mergeCell ref="B25:M25"/>
    <mergeCell ref="A29:A30"/>
    <mergeCell ref="B29:D30"/>
    <mergeCell ref="E29:G29"/>
    <mergeCell ref="H29:J29"/>
    <mergeCell ref="K29:M29"/>
    <mergeCell ref="A13:M13"/>
    <mergeCell ref="B15:M15"/>
    <mergeCell ref="B16:M16"/>
    <mergeCell ref="B17:M17"/>
    <mergeCell ref="B18:M18"/>
    <mergeCell ref="A20:M20"/>
    <mergeCell ref="A9:A10"/>
    <mergeCell ref="E9:M9"/>
    <mergeCell ref="E10:M10"/>
    <mergeCell ref="A11:A12"/>
    <mergeCell ref="E11:M11"/>
    <mergeCell ref="E12:M12"/>
    <mergeCell ref="J1:M4"/>
    <mergeCell ref="A5:M5"/>
    <mergeCell ref="A6:M6"/>
    <mergeCell ref="A7:A8"/>
    <mergeCell ref="E7:M7"/>
    <mergeCell ref="E8:M8"/>
  </mergeCells>
  <pageMargins left="0.35433070866141736" right="0.15748031496062992" top="0.15748031496062992" bottom="0.11811023622047245" header="0.31496062992125984" footer="0.31496062992125984"/>
  <pageSetup paperSize="9" scale="75" orientation="landscape" r:id="rId1"/>
  <rowBreaks count="2" manualBreakCount="2">
    <brk id="35" max="12" man="1"/>
    <brk id="60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1115031</vt:lpstr>
      <vt:lpstr>Лист1</vt:lpstr>
      <vt:lpstr>'1115031'!Область_печати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S.LEBEDIN</dc:creator>
  <cp:lastModifiedBy>S.LEBEDIN</cp:lastModifiedBy>
  <dcterms:created xsi:type="dcterms:W3CDTF">2015-06-05T18:19:34Z</dcterms:created>
  <dcterms:modified xsi:type="dcterms:W3CDTF">2020-06-11T05:56:55Z</dcterms:modified>
</cp:coreProperties>
</file>